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590"/>
  </bookViews>
  <sheets>
    <sheet name="Титульный лист" sheetId="2" r:id="rId1"/>
    <sheet name="УП  2022" sheetId="1" r:id="rId2"/>
  </sheets>
  <externalReferences>
    <externalReference r:id="rId3"/>
    <externalReference r:id="rId4"/>
  </externalReferences>
  <definedNames>
    <definedName name="МаксОтклПоЦиклу">[1]Нормы!$C$10</definedName>
    <definedName name="максотклпоциклу1">[2]Нормы!$C$10</definedName>
    <definedName name="_xlnm.Print_Area" localSheetId="1">'УП  2022'!$A$1:$FJ$98</definedName>
  </definedNames>
  <calcPr calcId="124519"/>
</workbook>
</file>

<file path=xl/calcChain.xml><?xml version="1.0" encoding="utf-8"?>
<calcChain xmlns="http://schemas.openxmlformats.org/spreadsheetml/2006/main">
  <c r="H10" i="1"/>
  <c r="H9" s="1"/>
  <c r="I10"/>
  <c r="I9" s="1"/>
  <c r="J10"/>
  <c r="J9" s="1"/>
  <c r="K10"/>
  <c r="K9" s="1"/>
  <c r="L10"/>
  <c r="L9" s="1"/>
  <c r="M10"/>
  <c r="M9" s="1"/>
  <c r="H20"/>
  <c r="I20"/>
  <c r="J20"/>
  <c r="K20"/>
  <c r="L20"/>
  <c r="M20"/>
  <c r="K27"/>
  <c r="J28"/>
  <c r="J27" s="1"/>
  <c r="L28"/>
  <c r="L27" s="1"/>
  <c r="I29"/>
  <c r="I27" s="1"/>
  <c r="J29"/>
  <c r="L29"/>
  <c r="M29"/>
  <c r="M27" s="1"/>
  <c r="I30"/>
  <c r="J30"/>
  <c r="L30"/>
  <c r="M30"/>
  <c r="H31"/>
  <c r="H27" s="1"/>
  <c r="I31"/>
  <c r="J31"/>
  <c r="L31"/>
  <c r="M31"/>
  <c r="I32"/>
  <c r="J32"/>
  <c r="L32"/>
  <c r="M32"/>
  <c r="H35"/>
  <c r="K35"/>
  <c r="I36"/>
  <c r="I35" s="1"/>
  <c r="J36"/>
  <c r="J35" s="1"/>
  <c r="L36"/>
  <c r="L35" s="1"/>
  <c r="M36"/>
  <c r="M35" s="1"/>
  <c r="L37"/>
  <c r="M37"/>
  <c r="H38"/>
  <c r="K38"/>
  <c r="I39"/>
  <c r="I38" s="1"/>
  <c r="J39"/>
  <c r="J38" s="1"/>
  <c r="L39"/>
  <c r="L38" s="1"/>
  <c r="I40"/>
  <c r="J40"/>
  <c r="L40"/>
  <c r="J41"/>
  <c r="L41"/>
  <c r="M41"/>
  <c r="M38" s="1"/>
  <c r="I42"/>
  <c r="J42"/>
  <c r="L42"/>
  <c r="J43"/>
  <c r="L43"/>
  <c r="M43"/>
  <c r="I44"/>
  <c r="J44"/>
  <c r="L44"/>
  <c r="J45"/>
  <c r="L45"/>
  <c r="I46"/>
  <c r="J46"/>
  <c r="L46"/>
  <c r="M46"/>
  <c r="I47"/>
  <c r="J47"/>
  <c r="L47"/>
  <c r="M47"/>
  <c r="J48"/>
  <c r="L48"/>
  <c r="M48"/>
  <c r="I51"/>
  <c r="J51"/>
  <c r="L51"/>
  <c r="M51"/>
  <c r="H54"/>
  <c r="H53" s="1"/>
  <c r="H52" s="1"/>
  <c r="K54"/>
  <c r="K53" s="1"/>
  <c r="K52" s="1"/>
  <c r="M54"/>
  <c r="M53" s="1"/>
  <c r="M52" s="1"/>
  <c r="I55"/>
  <c r="I54" s="1"/>
  <c r="J55"/>
  <c r="J54" s="1"/>
  <c r="L55"/>
  <c r="L54" s="1"/>
  <c r="I56"/>
  <c r="J56"/>
  <c r="I57"/>
  <c r="J57"/>
  <c r="L57"/>
  <c r="H58"/>
  <c r="K58"/>
  <c r="M58"/>
  <c r="I59"/>
  <c r="I58" s="1"/>
  <c r="J59"/>
  <c r="J58" s="1"/>
  <c r="L59"/>
  <c r="L58" s="1"/>
  <c r="H63"/>
  <c r="K63"/>
  <c r="M63"/>
  <c r="I64"/>
  <c r="I63" s="1"/>
  <c r="J64"/>
  <c r="J63" s="1"/>
  <c r="L64"/>
  <c r="L63" s="1"/>
  <c r="H67"/>
  <c r="K67"/>
  <c r="L67"/>
  <c r="M67"/>
  <c r="I68"/>
  <c r="I67" s="1"/>
  <c r="J68"/>
  <c r="J67" s="1"/>
  <c r="H72"/>
  <c r="I72"/>
  <c r="J72"/>
  <c r="K72"/>
  <c r="L72"/>
  <c r="M72"/>
  <c r="H76"/>
  <c r="I76"/>
  <c r="J76"/>
  <c r="K76"/>
  <c r="L76"/>
  <c r="M76"/>
  <c r="AA20"/>
  <c r="AB20"/>
  <c r="AC20"/>
  <c r="AD20"/>
  <c r="AE20"/>
  <c r="AF20"/>
  <c r="AG20"/>
  <c r="AH20"/>
  <c r="F20"/>
  <c r="G20"/>
  <c r="D17"/>
  <c r="X9"/>
  <c r="AH9"/>
  <c r="Z25"/>
  <c r="O25"/>
  <c r="Z15"/>
  <c r="G9"/>
  <c r="AF10"/>
  <c r="AF27"/>
  <c r="AF35"/>
  <c r="AF58"/>
  <c r="AF63"/>
  <c r="AF72"/>
  <c r="Z23"/>
  <c r="O23"/>
  <c r="D23" s="1"/>
  <c r="N23"/>
  <c r="E23"/>
  <c r="C53"/>
  <c r="L53" l="1"/>
  <c r="L52" s="1"/>
  <c r="J53"/>
  <c r="J52" s="1"/>
  <c r="I53"/>
  <c r="I52" s="1"/>
  <c r="M84"/>
  <c r="L84"/>
  <c r="K84"/>
  <c r="J84"/>
  <c r="I84"/>
  <c r="H84"/>
  <c r="D25"/>
  <c r="AF9"/>
  <c r="AF84" s="1"/>
  <c r="CR53"/>
  <c r="CL27"/>
  <c r="CM27"/>
  <c r="CN27"/>
  <c r="CO27"/>
  <c r="CP27"/>
  <c r="CQ27"/>
  <c r="CR27"/>
  <c r="CA27"/>
  <c r="CB27"/>
  <c r="CC27"/>
  <c r="CD27"/>
  <c r="CE27"/>
  <c r="CF27"/>
  <c r="CG27"/>
  <c r="CH27"/>
  <c r="BP27"/>
  <c r="BQ27"/>
  <c r="BR27"/>
  <c r="BS27"/>
  <c r="BT27"/>
  <c r="BU27"/>
  <c r="BV27"/>
  <c r="BW27"/>
  <c r="G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G27"/>
  <c r="AH27"/>
  <c r="AI27"/>
  <c r="AL27"/>
  <c r="AM27"/>
  <c r="AN27"/>
  <c r="AO27"/>
  <c r="AP27"/>
  <c r="AQ27"/>
  <c r="AR27"/>
  <c r="AS27"/>
  <c r="AV27"/>
  <c r="AW27"/>
  <c r="AX27"/>
  <c r="AY27"/>
  <c r="AZ27"/>
  <c r="BA27"/>
  <c r="BB27"/>
  <c r="BC27"/>
  <c r="BE27"/>
  <c r="BF27"/>
  <c r="BG27"/>
  <c r="BH27"/>
  <c r="BI27"/>
  <c r="BJ27"/>
  <c r="BK27"/>
  <c r="BL27"/>
  <c r="F27"/>
  <c r="AN38"/>
  <c r="AO38"/>
  <c r="AP38"/>
  <c r="AQ38"/>
  <c r="AR38"/>
  <c r="AM38"/>
  <c r="AL38"/>
  <c r="AV35" l="1"/>
  <c r="AW35"/>
  <c r="AX35"/>
  <c r="AY35"/>
  <c r="AZ35"/>
  <c r="BA35"/>
  <c r="BB35"/>
  <c r="CE38"/>
  <c r="AR84"/>
  <c r="N17"/>
  <c r="F69" l="1"/>
  <c r="D69" s="1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CA72"/>
  <c r="CB72"/>
  <c r="CC72"/>
  <c r="CD72"/>
  <c r="CE72"/>
  <c r="CF72"/>
  <c r="CG72"/>
  <c r="CH72"/>
  <c r="CI72"/>
  <c r="BZ69"/>
  <c r="BZ68"/>
  <c r="G58" l="1"/>
  <c r="E58"/>
  <c r="AV76" l="1"/>
  <c r="AW76"/>
  <c r="AX76"/>
  <c r="AY76"/>
  <c r="AZ76"/>
  <c r="BA76"/>
  <c r="AU77"/>
  <c r="AU76" s="1"/>
  <c r="F80"/>
  <c r="F78"/>
  <c r="D78" s="1"/>
  <c r="F79"/>
  <c r="E76"/>
  <c r="G76"/>
  <c r="F77"/>
  <c r="D77" s="1"/>
  <c r="F76" l="1"/>
  <c r="D79"/>
  <c r="D76" s="1"/>
  <c r="CL72"/>
  <c r="CM72"/>
  <c r="CN72"/>
  <c r="CO72"/>
  <c r="CP72"/>
  <c r="CQ72"/>
  <c r="CJ72"/>
  <c r="CK73"/>
  <c r="CK72" s="1"/>
  <c r="F75"/>
  <c r="F74"/>
  <c r="D75"/>
  <c r="D74"/>
  <c r="BZ73"/>
  <c r="G72"/>
  <c r="E72"/>
  <c r="F73"/>
  <c r="D73" s="1"/>
  <c r="CS58"/>
  <c r="CQ67"/>
  <c r="CK67"/>
  <c r="CL67"/>
  <c r="CM67"/>
  <c r="CN67"/>
  <c r="CO67"/>
  <c r="CP67"/>
  <c r="CJ67"/>
  <c r="CA67"/>
  <c r="CB67"/>
  <c r="CC67"/>
  <c r="CD67"/>
  <c r="CE67"/>
  <c r="CF67"/>
  <c r="CG67"/>
  <c r="CH67"/>
  <c r="BP67"/>
  <c r="BQ67"/>
  <c r="BR67"/>
  <c r="BS67"/>
  <c r="BT67"/>
  <c r="BU67"/>
  <c r="BV67"/>
  <c r="BW67"/>
  <c r="BN67"/>
  <c r="BY67"/>
  <c r="BO68"/>
  <c r="BO67" s="1"/>
  <c r="BO64"/>
  <c r="BE64"/>
  <c r="BO60"/>
  <c r="F60"/>
  <c r="D60" s="1"/>
  <c r="BC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B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E59"/>
  <c r="BE58" s="1"/>
  <c r="BZ67" l="1"/>
  <c r="BZ72"/>
  <c r="D72"/>
  <c r="F72"/>
  <c r="BD59"/>
  <c r="BD58" s="1"/>
  <c r="AT56"/>
  <c r="AT57"/>
  <c r="D57"/>
  <c r="D56"/>
  <c r="CS54"/>
  <c r="AU55"/>
  <c r="CK51"/>
  <c r="F49"/>
  <c r="F50"/>
  <c r="BO50"/>
  <c r="BE49"/>
  <c r="BO48"/>
  <c r="BE48"/>
  <c r="AU47"/>
  <c r="CK46"/>
  <c r="BO45"/>
  <c r="BN45" s="1"/>
  <c r="AK44"/>
  <c r="AJ44" s="1"/>
  <c r="BO43" l="1"/>
  <c r="AK42"/>
  <c r="AJ42" s="1"/>
  <c r="D49"/>
  <c r="D50"/>
  <c r="BE41"/>
  <c r="BD41" s="1"/>
  <c r="AU41"/>
  <c r="AT41" s="1"/>
  <c r="BE40"/>
  <c r="BD40" s="1"/>
  <c r="AU39"/>
  <c r="AT39" s="1"/>
  <c r="AK39"/>
  <c r="AJ39" l="1"/>
  <c r="AK38"/>
  <c r="BO35"/>
  <c r="BP35"/>
  <c r="BQ35"/>
  <c r="BR35"/>
  <c r="BS35"/>
  <c r="BT35"/>
  <c r="BU35"/>
  <c r="BV35"/>
  <c r="BW35"/>
  <c r="BN35"/>
  <c r="BE35"/>
  <c r="BF35"/>
  <c r="BG35"/>
  <c r="BH35"/>
  <c r="BI35"/>
  <c r="BJ35"/>
  <c r="BK35"/>
  <c r="BL35"/>
  <c r="BD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G35"/>
  <c r="AH35"/>
  <c r="AI35"/>
  <c r="AJ35"/>
  <c r="AK35"/>
  <c r="AL35"/>
  <c r="AL84" s="1"/>
  <c r="AM35"/>
  <c r="AM84" s="1"/>
  <c r="AN35"/>
  <c r="AN84" s="1"/>
  <c r="AO35"/>
  <c r="AO84" s="1"/>
  <c r="AP35"/>
  <c r="AP84" s="1"/>
  <c r="AQ35"/>
  <c r="AQ84" s="1"/>
  <c r="AR35"/>
  <c r="D35"/>
  <c r="E35"/>
  <c r="F35"/>
  <c r="C35"/>
  <c r="AU36"/>
  <c r="C27"/>
  <c r="D27"/>
  <c r="BZ34"/>
  <c r="BY34" s="1"/>
  <c r="AU32"/>
  <c r="AT32" s="1"/>
  <c r="AU33"/>
  <c r="AU34"/>
  <c r="AT34" s="1"/>
  <c r="AT33"/>
  <c r="AK33"/>
  <c r="AJ33" s="1"/>
  <c r="AK34"/>
  <c r="AJ34" s="1"/>
  <c r="CK31"/>
  <c r="CJ31" s="1"/>
  <c r="CK32"/>
  <c r="CJ32" s="1"/>
  <c r="CK30"/>
  <c r="BZ31"/>
  <c r="BY31" s="1"/>
  <c r="BZ30"/>
  <c r="BY30" s="1"/>
  <c r="BO31"/>
  <c r="BO30"/>
  <c r="BO27" s="1"/>
  <c r="AU31"/>
  <c r="AT31" s="1"/>
  <c r="AU30"/>
  <c r="AK31"/>
  <c r="AJ31" s="1"/>
  <c r="AK29"/>
  <c r="AJ29" s="1"/>
  <c r="AK30"/>
  <c r="AJ30" s="1"/>
  <c r="AK32"/>
  <c r="AJ32" s="1"/>
  <c r="AK28"/>
  <c r="O22"/>
  <c r="Z22"/>
  <c r="Y22" s="1"/>
  <c r="Z21"/>
  <c r="N22"/>
  <c r="O21"/>
  <c r="N21" l="1"/>
  <c r="D21"/>
  <c r="Y20"/>
  <c r="Z20"/>
  <c r="O20"/>
  <c r="D22"/>
  <c r="AJ28"/>
  <c r="AK27"/>
  <c r="AT30"/>
  <c r="AT27" s="1"/>
  <c r="AU27"/>
  <c r="CJ30"/>
  <c r="CK27"/>
  <c r="AT36"/>
  <c r="AU35"/>
  <c r="BZ27"/>
  <c r="C22"/>
  <c r="O19"/>
  <c r="O12"/>
  <c r="O13"/>
  <c r="O14"/>
  <c r="O15"/>
  <c r="O16"/>
  <c r="O18"/>
  <c r="O11"/>
  <c r="Z13"/>
  <c r="Z14"/>
  <c r="Y14" s="1"/>
  <c r="N11" l="1"/>
  <c r="D11"/>
  <c r="N18"/>
  <c r="D18"/>
  <c r="N16"/>
  <c r="D16"/>
  <c r="N15"/>
  <c r="D15"/>
  <c r="N14"/>
  <c r="D14"/>
  <c r="N13"/>
  <c r="D13"/>
  <c r="N12"/>
  <c r="D12"/>
  <c r="N19"/>
  <c r="D19"/>
  <c r="C20"/>
  <c r="D20"/>
  <c r="AJ27"/>
  <c r="AK84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B53" s="1"/>
  <c r="BC63"/>
  <c r="BD63"/>
  <c r="BE63"/>
  <c r="BF63"/>
  <c r="BG63"/>
  <c r="BH63"/>
  <c r="BI63"/>
  <c r="BJ63"/>
  <c r="BK63"/>
  <c r="BL63"/>
  <c r="BM63"/>
  <c r="BO63"/>
  <c r="BP63"/>
  <c r="BQ63"/>
  <c r="BR63"/>
  <c r="BS63"/>
  <c r="BT63"/>
  <c r="BU63"/>
  <c r="BV63"/>
  <c r="BY63"/>
  <c r="BZ63"/>
  <c r="CA63"/>
  <c r="CB63"/>
  <c r="CC63"/>
  <c r="CD63"/>
  <c r="CE63"/>
  <c r="CF63"/>
  <c r="CG63"/>
  <c r="CH63"/>
  <c r="CI63"/>
  <c r="E54"/>
  <c r="CK58"/>
  <c r="CL58"/>
  <c r="CM58"/>
  <c r="CN58"/>
  <c r="CO58"/>
  <c r="CP58"/>
  <c r="CQ58"/>
  <c r="CH58"/>
  <c r="CH53" s="1"/>
  <c r="CI58"/>
  <c r="CE58"/>
  <c r="BX52"/>
  <c r="CI54"/>
  <c r="CJ54"/>
  <c r="CK54"/>
  <c r="CL54"/>
  <c r="CM54"/>
  <c r="CN54"/>
  <c r="CO54"/>
  <c r="CP54"/>
  <c r="CQ54"/>
  <c r="BZ54"/>
  <c r="CA54"/>
  <c r="CB54"/>
  <c r="CC54"/>
  <c r="CD54"/>
  <c r="CE54"/>
  <c r="CE53" s="1"/>
  <c r="CF54"/>
  <c r="CG54"/>
  <c r="G67"/>
  <c r="G63"/>
  <c r="CE52" l="1"/>
  <c r="CE84" s="1"/>
  <c r="BD31" l="1"/>
  <c r="BD27" s="1"/>
  <c r="E31"/>
  <c r="E27" s="1"/>
  <c r="AA16" l="1"/>
  <c r="E11" l="1"/>
  <c r="E12"/>
  <c r="E13"/>
  <c r="E14"/>
  <c r="E15"/>
  <c r="E16"/>
  <c r="E17"/>
  <c r="D65" l="1"/>
  <c r="D87" s="1"/>
  <c r="F59"/>
  <c r="G54"/>
  <c r="G53" s="1"/>
  <c r="G52" s="1"/>
  <c r="D59" l="1"/>
  <c r="D58" s="1"/>
  <c r="F58"/>
  <c r="F64"/>
  <c r="D64" s="1"/>
  <c r="D63" s="1"/>
  <c r="F68"/>
  <c r="D68" s="1"/>
  <c r="F55"/>
  <c r="D55" s="1"/>
  <c r="D54" s="1"/>
  <c r="BW54" l="1"/>
  <c r="BW53" s="1"/>
  <c r="CK38" l="1"/>
  <c r="CM38"/>
  <c r="CN38"/>
  <c r="CO38"/>
  <c r="CP38"/>
  <c r="CQ38"/>
  <c r="CR38"/>
  <c r="CH38"/>
  <c r="CG38"/>
  <c r="CF38"/>
  <c r="CD38"/>
  <c r="CC38"/>
  <c r="CB38"/>
  <c r="BZ38"/>
  <c r="BW38"/>
  <c r="BV38"/>
  <c r="BU38"/>
  <c r="BT38"/>
  <c r="BS38"/>
  <c r="BR38"/>
  <c r="BQ38"/>
  <c r="BO38"/>
  <c r="BL38"/>
  <c r="BK38"/>
  <c r="BJ38"/>
  <c r="BI38"/>
  <c r="BH38"/>
  <c r="BG38"/>
  <c r="BE38"/>
  <c r="AU38"/>
  <c r="AW38"/>
  <c r="AX38"/>
  <c r="AY38"/>
  <c r="AZ38"/>
  <c r="BA38"/>
  <c r="BB38"/>
  <c r="BB84" s="1"/>
  <c r="BN64"/>
  <c r="BN63" s="1"/>
  <c r="BP38" l="1"/>
  <c r="BV54" l="1"/>
  <c r="BV53" s="1"/>
  <c r="BU54"/>
  <c r="BU53" s="1"/>
  <c r="BT54"/>
  <c r="BT53" s="1"/>
  <c r="BS54"/>
  <c r="BS53" s="1"/>
  <c r="BR54"/>
  <c r="BR53" s="1"/>
  <c r="BQ54"/>
  <c r="BQ53" s="1"/>
  <c r="BO54"/>
  <c r="BO53" s="1"/>
  <c r="BL54"/>
  <c r="BL53" s="1"/>
  <c r="BK54"/>
  <c r="BK53" s="1"/>
  <c r="BJ54"/>
  <c r="BJ53" s="1"/>
  <c r="BI54"/>
  <c r="BI53" s="1"/>
  <c r="BH54"/>
  <c r="BH53" s="1"/>
  <c r="BG54"/>
  <c r="BG53" s="1"/>
  <c r="BE54"/>
  <c r="BE53" s="1"/>
  <c r="AW54"/>
  <c r="AW53" s="1"/>
  <c r="AX54"/>
  <c r="AX53" s="1"/>
  <c r="AY54"/>
  <c r="AY53" s="1"/>
  <c r="AZ54"/>
  <c r="AZ53" s="1"/>
  <c r="BA54"/>
  <c r="BA53" s="1"/>
  <c r="AU54"/>
  <c r="AU53" s="1"/>
  <c r="CJ58" l="1"/>
  <c r="CL63"/>
  <c r="CL53" s="1"/>
  <c r="CM63"/>
  <c r="CM53" s="1"/>
  <c r="CN63"/>
  <c r="CN53" s="1"/>
  <c r="CO63"/>
  <c r="CO53" s="1"/>
  <c r="CP63"/>
  <c r="CP53" s="1"/>
  <c r="CQ63"/>
  <c r="CQ53" s="1"/>
  <c r="CK63"/>
  <c r="CK53" s="1"/>
  <c r="BY58"/>
  <c r="CB58"/>
  <c r="CB53" s="1"/>
  <c r="CC58"/>
  <c r="CC53" s="1"/>
  <c r="CD58"/>
  <c r="CD53" s="1"/>
  <c r="CF58"/>
  <c r="CF53" s="1"/>
  <c r="CG58"/>
  <c r="CG53" s="1"/>
  <c r="BZ58"/>
  <c r="BZ53" s="1"/>
  <c r="BZ52" s="1"/>
  <c r="BZ84" s="1"/>
  <c r="BY54"/>
  <c r="BY53" s="1"/>
  <c r="BN38"/>
  <c r="BF38"/>
  <c r="BD48"/>
  <c r="BD38" s="1"/>
  <c r="AV38"/>
  <c r="CL38" l="1"/>
  <c r="BY38"/>
  <c r="CA38"/>
  <c r="CA58"/>
  <c r="CA53" s="1"/>
  <c r="BN54"/>
  <c r="BP54"/>
  <c r="BP53" s="1"/>
  <c r="E22" l="1"/>
  <c r="E21"/>
  <c r="E20" s="1"/>
  <c r="E9" s="1"/>
  <c r="F40" l="1"/>
  <c r="D40" s="1"/>
  <c r="F46"/>
  <c r="F51"/>
  <c r="F39"/>
  <c r="D39" s="1"/>
  <c r="D51"/>
  <c r="F42"/>
  <c r="D42" s="1"/>
  <c r="F48"/>
  <c r="D48" s="1"/>
  <c r="F41"/>
  <c r="D41" s="1"/>
  <c r="D46"/>
  <c r="F45"/>
  <c r="D45" s="1"/>
  <c r="F44"/>
  <c r="D44" s="1"/>
  <c r="D43"/>
  <c r="E38"/>
  <c r="CJ63" l="1"/>
  <c r="CJ53" s="1"/>
  <c r="D47" l="1"/>
  <c r="BD54"/>
  <c r="AT55"/>
  <c r="BF54" l="1"/>
  <c r="BF53" s="1"/>
  <c r="F54"/>
  <c r="AT54"/>
  <c r="AT53" s="1"/>
  <c r="AV54"/>
  <c r="AV53" s="1"/>
  <c r="BN53"/>
  <c r="BT52"/>
  <c r="BT84" s="1"/>
  <c r="G38" l="1"/>
  <c r="D38"/>
  <c r="C48"/>
  <c r="C47"/>
  <c r="AT38"/>
  <c r="Y13"/>
  <c r="C38" l="1"/>
  <c r="CJ27"/>
  <c r="AJ38"/>
  <c r="F38" l="1"/>
  <c r="CJ52"/>
  <c r="O10" l="1"/>
  <c r="O9" s="1"/>
  <c r="Q10"/>
  <c r="R10"/>
  <c r="S10"/>
  <c r="T10"/>
  <c r="U10"/>
  <c r="V10"/>
  <c r="W10"/>
  <c r="Z10"/>
  <c r="Z9" s="1"/>
  <c r="Q20"/>
  <c r="R20"/>
  <c r="S20"/>
  <c r="T20"/>
  <c r="U20"/>
  <c r="V20"/>
  <c r="W20"/>
  <c r="W9" l="1"/>
  <c r="V9"/>
  <c r="U9"/>
  <c r="T9"/>
  <c r="S9"/>
  <c r="R9"/>
  <c r="Q9"/>
  <c r="V84"/>
  <c r="W84"/>
  <c r="E63"/>
  <c r="D10"/>
  <c r="P10"/>
  <c r="D9"/>
  <c r="P20"/>
  <c r="E67"/>
  <c r="D67"/>
  <c r="D53" s="1"/>
  <c r="P9" l="1"/>
  <c r="D52"/>
  <c r="E53"/>
  <c r="D84" l="1"/>
  <c r="D86"/>
  <c r="C65"/>
  <c r="F63" l="1"/>
  <c r="F67"/>
  <c r="BN52"/>
  <c r="CN52"/>
  <c r="CN84" s="1"/>
  <c r="CO52"/>
  <c r="CO84" s="1"/>
  <c r="CC52"/>
  <c r="CC84" s="1"/>
  <c r="BL52"/>
  <c r="BL84" s="1"/>
  <c r="CK52"/>
  <c r="CK84" s="1"/>
  <c r="CR52"/>
  <c r="CR84" s="1"/>
  <c r="N10"/>
  <c r="C17"/>
  <c r="BA52" l="1"/>
  <c r="BA84" s="1"/>
  <c r="AY52"/>
  <c r="AY84" s="1"/>
  <c r="BU52"/>
  <c r="BU84" s="1"/>
  <c r="BY52"/>
  <c r="BH52"/>
  <c r="BH84" s="1"/>
  <c r="BK52"/>
  <c r="BK84" s="1"/>
  <c r="BO52"/>
  <c r="BO84" s="1"/>
  <c r="BR52"/>
  <c r="BR84" s="1"/>
  <c r="AX52"/>
  <c r="AX84" s="1"/>
  <c r="BJ52"/>
  <c r="BJ84" s="1"/>
  <c r="BS52"/>
  <c r="BS84" s="1"/>
  <c r="CD52"/>
  <c r="CD84" s="1"/>
  <c r="N9"/>
  <c r="AT52"/>
  <c r="F53"/>
  <c r="BI52"/>
  <c r="BI84" s="1"/>
  <c r="AU52"/>
  <c r="AU84" s="1"/>
  <c r="BE52"/>
  <c r="BE84" s="1"/>
  <c r="G84" l="1"/>
  <c r="BD53"/>
  <c r="BD52" s="1"/>
  <c r="Y10" l="1"/>
  <c r="Y9" s="1"/>
  <c r="C10"/>
  <c r="C9" s="1"/>
  <c r="AA10"/>
  <c r="AA9" s="1"/>
  <c r="AA84" l="1"/>
  <c r="F10"/>
  <c r="F9" s="1"/>
  <c r="C85" l="1"/>
  <c r="C84"/>
  <c r="AC10"/>
  <c r="AD10"/>
  <c r="AD9" s="1"/>
  <c r="AE10"/>
  <c r="AG10"/>
  <c r="AH84"/>
  <c r="U84"/>
  <c r="AG9" l="1"/>
  <c r="AG84" s="1"/>
  <c r="AE9"/>
  <c r="AE84" s="1"/>
  <c r="AC9"/>
  <c r="AC84" s="1"/>
  <c r="AD84"/>
  <c r="S84"/>
  <c r="R84"/>
  <c r="Q84"/>
  <c r="T84"/>
  <c r="CQ52" l="1"/>
  <c r="CQ84" s="1"/>
  <c r="CP52" l="1"/>
  <c r="CP84" s="1"/>
  <c r="CF52"/>
  <c r="CF84" s="1"/>
  <c r="CG52"/>
  <c r="CG84" s="1"/>
  <c r="AZ52"/>
  <c r="AZ84" s="1"/>
  <c r="CM52"/>
  <c r="CM84" s="1"/>
  <c r="BW52"/>
  <c r="BW84" s="1"/>
  <c r="AV52" l="1"/>
  <c r="AV84" s="1"/>
  <c r="CH52"/>
  <c r="CH84" s="1"/>
  <c r="AW52"/>
  <c r="AW84" s="1"/>
  <c r="CB52"/>
  <c r="CB84" s="1"/>
  <c r="BV52"/>
  <c r="BV84" s="1"/>
  <c r="CA52"/>
  <c r="CA84" s="1"/>
  <c r="CL52"/>
  <c r="CL84" s="1"/>
  <c r="BQ52" l="1"/>
  <c r="BQ84" s="1"/>
  <c r="BP52"/>
  <c r="BP84" s="1"/>
  <c r="BF52"/>
  <c r="BF84" s="1"/>
  <c r="BG52"/>
  <c r="BG84" s="1"/>
  <c r="E52" l="1"/>
  <c r="E84" s="1"/>
  <c r="F52" l="1"/>
  <c r="F84" s="1"/>
  <c r="P84" l="1"/>
  <c r="AB10" l="1"/>
  <c r="AB9" s="1"/>
  <c r="AB84" l="1"/>
</calcChain>
</file>

<file path=xl/sharedStrings.xml><?xml version="1.0" encoding="utf-8"?>
<sst xmlns="http://schemas.openxmlformats.org/spreadsheetml/2006/main" count="367" uniqueCount="201">
  <si>
    <t>Наименование циклов, дисциплин, профессиональных модулей, МДК, практик</t>
  </si>
  <si>
    <t>Распределение учебной нагрузки и промежуточной аттестации по курсам и семестрам</t>
  </si>
  <si>
    <t>1 курс</t>
  </si>
  <si>
    <t>2 курс</t>
  </si>
  <si>
    <t>3 курс</t>
  </si>
  <si>
    <t>учебные занятия</t>
  </si>
  <si>
    <t>урок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</si>
  <si>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</si>
  <si>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</si>
  <si>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</si>
  <si>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</si>
  <si>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</si>
  <si>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</si>
  <si>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П.00</t>
  </si>
  <si>
    <t>ОП.00</t>
  </si>
  <si>
    <t>Профессиональные модули</t>
  </si>
  <si>
    <t>МДК.01.01</t>
  </si>
  <si>
    <t>МДК.02.01</t>
  </si>
  <si>
    <t>Государственная итоговая аттестация</t>
  </si>
  <si>
    <t>Итого</t>
  </si>
  <si>
    <t>Зачетов</t>
  </si>
  <si>
    <t>консультация</t>
  </si>
  <si>
    <t>самостоятельная работа</t>
  </si>
  <si>
    <t>количество часов</t>
  </si>
  <si>
    <t>4 курс</t>
  </si>
  <si>
    <t>Иностранный язык в профессиональной деятельности</t>
  </si>
  <si>
    <t>ПП.00</t>
  </si>
  <si>
    <t>Профессиональный цикл</t>
  </si>
  <si>
    <t>в том числе</t>
  </si>
  <si>
    <t xml:space="preserve">Самостоятельная работа </t>
  </si>
  <si>
    <t>Промежуточная аттестация</t>
  </si>
  <si>
    <t>Индекс</t>
  </si>
  <si>
    <t>Дисциплин и МДК</t>
  </si>
  <si>
    <t>Учебной практики</t>
  </si>
  <si>
    <t>Экзаменов</t>
  </si>
  <si>
    <t>ДЗ</t>
  </si>
  <si>
    <t>Э</t>
  </si>
  <si>
    <t>Астрономия</t>
  </si>
  <si>
    <t>Учебная практика</t>
  </si>
  <si>
    <t>Основы безопасности жизнедеятельности</t>
  </si>
  <si>
    <t>Безопасность жизнедеятельности</t>
  </si>
  <si>
    <t>во взаимодействии с преподавателем</t>
  </si>
  <si>
    <t>семинар</t>
  </si>
  <si>
    <t>лекция</t>
  </si>
  <si>
    <t>индивидуальный проект</t>
  </si>
  <si>
    <t>Всего занятий, час</t>
  </si>
  <si>
    <t>Объем работы обучающихся во взаимодействии с преподавателем (час)</t>
  </si>
  <si>
    <t>лабораторное/практическое занятие</t>
  </si>
  <si>
    <t>Обучение по циклам</t>
  </si>
  <si>
    <t>Дифференцированных зачетов</t>
  </si>
  <si>
    <t>3 План учебного процесса</t>
  </si>
  <si>
    <t>ОД.00</t>
  </si>
  <si>
    <t>2 нед</t>
  </si>
  <si>
    <t>ИТОГО по образовательной программе</t>
  </si>
  <si>
    <t>ОГСЭ.00</t>
  </si>
  <si>
    <t>Экологические основы природопользования</t>
  </si>
  <si>
    <t>ЕН.01</t>
  </si>
  <si>
    <t>ЕН.02</t>
  </si>
  <si>
    <t>ЕН.00</t>
  </si>
  <si>
    <t>ОГСЭ.01</t>
  </si>
  <si>
    <t>Основы философии</t>
  </si>
  <si>
    <t>ОГСЭ.02</t>
  </si>
  <si>
    <t>ОГСЭ.03</t>
  </si>
  <si>
    <t>ОГСЭ.04</t>
  </si>
  <si>
    <t>ОП. 01</t>
  </si>
  <si>
    <t>ОП. 02</t>
  </si>
  <si>
    <t>ОП. 10</t>
  </si>
  <si>
    <t>Информационные технологии в профессиональной деятельности</t>
  </si>
  <si>
    <t>ПДП.00</t>
  </si>
  <si>
    <t xml:space="preserve">Преддипломная практика </t>
  </si>
  <si>
    <t>курсовой проет/работа</t>
  </si>
  <si>
    <t>4 нед</t>
  </si>
  <si>
    <t>курсовой проект/работа</t>
  </si>
  <si>
    <t>Производственной практики (по профилю специальности)</t>
  </si>
  <si>
    <t>Учебная практика и производственная практика (по профилю специальности)</t>
  </si>
  <si>
    <t>Производственная практика (преддипломная)</t>
  </si>
  <si>
    <t>ПА.00</t>
  </si>
  <si>
    <t>ГИА.00</t>
  </si>
  <si>
    <t>Психология общения</t>
  </si>
  <si>
    <t>ОП. 03</t>
  </si>
  <si>
    <t>ОП. 04</t>
  </si>
  <si>
    <t>ОП. 05</t>
  </si>
  <si>
    <t>ОП. 06</t>
  </si>
  <si>
    <t>ОГСЭ.05</t>
  </si>
  <si>
    <t>Всего, час</t>
  </si>
  <si>
    <t xml:space="preserve">ИТОГО за семестр,
 час
</t>
  </si>
  <si>
    <t>Производственной практики (преддипломной)</t>
  </si>
  <si>
    <t>в том числе практическая подготовка</t>
  </si>
  <si>
    <t>Общеобразовательный  цикл</t>
  </si>
  <si>
    <t>Общеобразовательные базовые учебные предметы</t>
  </si>
  <si>
    <t>Общий гуманитарный и социально-экономический учебный  цикл</t>
  </si>
  <si>
    <t>Математический и общий естественнонаучный учебный цикл</t>
  </si>
  <si>
    <t>Общепрофессиональные дисциплины</t>
  </si>
  <si>
    <t>ОДБ.01</t>
  </si>
  <si>
    <t>ОДБ.02</t>
  </si>
  <si>
    <t>ОДБ.03</t>
  </si>
  <si>
    <t>ОДБ. 04</t>
  </si>
  <si>
    <t>ОДБ .05</t>
  </si>
  <si>
    <t>ОДБ.06</t>
  </si>
  <si>
    <t>ОДБ.07</t>
  </si>
  <si>
    <t>ОДБ.08</t>
  </si>
  <si>
    <t>ОДБ.09</t>
  </si>
  <si>
    <t>ОДБ.00</t>
  </si>
  <si>
    <t>КЭ</t>
  </si>
  <si>
    <t>ЭК</t>
  </si>
  <si>
    <t>Обществознание</t>
  </si>
  <si>
    <t>Экономика</t>
  </si>
  <si>
    <t>ОГСЭ.06</t>
  </si>
  <si>
    <t>Русский язык и культура речи</t>
  </si>
  <si>
    <t>Основы социологии и политологии</t>
  </si>
  <si>
    <t>ОГСЭ.07</t>
  </si>
  <si>
    <t>Экономика организации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</si>
  <si>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</si>
  <si>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</si>
  <si>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</si>
  <si>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</si>
  <si>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Документационное  обеспечение управления</t>
  </si>
  <si>
    <t>ОП.07</t>
  </si>
  <si>
    <t>Анализ финансово-хозяйственной деятельности</t>
  </si>
  <si>
    <t>ОП.08</t>
  </si>
  <si>
    <t>Основы предпринимательской деятельности</t>
  </si>
  <si>
    <t>ОП.09</t>
  </si>
  <si>
    <t>ОП. 11</t>
  </si>
  <si>
    <t>Статистика</t>
  </si>
  <si>
    <t>ОП. 12.</t>
  </si>
  <si>
    <t>Менеджмент</t>
  </si>
  <si>
    <t>ОП.13</t>
  </si>
  <si>
    <t>Правовое обеспечение профессиональной деятельности</t>
  </si>
  <si>
    <t>ПМ.01</t>
  </si>
  <si>
    <t>Документирование хозяйственных операций и ведение бухгалтерского учета активов  организации</t>
  </si>
  <si>
    <t>Практические основы бухгалтерского учета  активов организации</t>
  </si>
  <si>
    <t>УП.01</t>
  </si>
  <si>
    <t>ПП.01</t>
  </si>
  <si>
    <t>Производственная практика (по профилю специальности)</t>
  </si>
  <si>
    <t>ПМ.02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</si>
  <si>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</si>
  <si>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Практические основы бухгалтерского учета источников формирования активов организации</t>
  </si>
  <si>
    <t>МДК.02.02.</t>
  </si>
  <si>
    <t>Бухгалтерская технология проведения и оформления инвентаризации</t>
  </si>
  <si>
    <t>УП.02</t>
  </si>
  <si>
    <t>ПП.02</t>
  </si>
  <si>
    <t>ПМ.03</t>
  </si>
  <si>
    <t>Проведение расчетов с бюджетом и внебюджетными фондами</t>
  </si>
  <si>
    <t>МДК.03.01</t>
  </si>
  <si>
    <t>Организация расчетов с бюджетом и внебюджетными фондами</t>
  </si>
  <si>
    <t>УП.03</t>
  </si>
  <si>
    <t>ПП.03</t>
  </si>
  <si>
    <t>ПМ.04</t>
  </si>
  <si>
    <t>Составление и использование бухгалтерской (финансовой)  отчетности</t>
  </si>
  <si>
    <t>Технология составления бухгалтерской (финансовой ) отчетности</t>
  </si>
  <si>
    <t>Основы анализа бухгалтерской отчетности</t>
  </si>
  <si>
    <t>УП.04</t>
  </si>
  <si>
    <t>ПП.04</t>
  </si>
  <si>
    <t>ПМ.05</t>
  </si>
  <si>
    <t>Осуществление налогового учета и налогового планирования в организации</t>
  </si>
  <si>
    <t>МДК.05.01.</t>
  </si>
  <si>
    <t>Организация и планирование налоговой деятельности</t>
  </si>
  <si>
    <t>УП.05</t>
  </si>
  <si>
    <t>ПП.05</t>
  </si>
  <si>
    <t>Выполнение работ по должности служащего 23369 Кассир</t>
  </si>
  <si>
    <t>МДК.06.01.</t>
  </si>
  <si>
    <t>Подготовка по должности служащего 23369 "Кассир"</t>
  </si>
  <si>
    <t>УП.06</t>
  </si>
  <si>
    <t>ПП.06</t>
  </si>
  <si>
    <t>курс.работа</t>
  </si>
  <si>
    <t>7 нед</t>
  </si>
  <si>
    <t>6 нед</t>
  </si>
  <si>
    <t>МДК.04.01</t>
  </si>
  <si>
    <t>МДК. 04.02</t>
  </si>
  <si>
    <t>ПМ. 06</t>
  </si>
  <si>
    <t>ПА</t>
  </si>
  <si>
    <t>Объем ОП, час.</t>
  </si>
  <si>
    <t xml:space="preserve">5 семестр, 16 недель  
</t>
  </si>
  <si>
    <t>6 семестр, 19 недель</t>
  </si>
  <si>
    <t xml:space="preserve">1 семестр, 17 недель 
</t>
  </si>
  <si>
    <t xml:space="preserve">2 семестр, 22 недели </t>
  </si>
  <si>
    <t xml:space="preserve">3 семестр, 16 недель 
</t>
  </si>
  <si>
    <t xml:space="preserve">4 семестр, 19 недель 
</t>
  </si>
  <si>
    <t xml:space="preserve">7 семестр, 15 недель </t>
  </si>
  <si>
    <t xml:space="preserve">8 семестр, 9 недель 
</t>
  </si>
  <si>
    <t>Итого за сем., час</t>
  </si>
  <si>
    <t>Математика:алгебра и начала математического анализа, геометрия</t>
  </si>
  <si>
    <t>География</t>
  </si>
  <si>
    <t xml:space="preserve">форма </t>
  </si>
  <si>
    <t xml:space="preserve">Форма </t>
  </si>
  <si>
    <t>Форма</t>
  </si>
  <si>
    <t>ИТОГО по дисциплине/МДК/практике/ПМ 
час</t>
  </si>
  <si>
    <t>Родной язык</t>
  </si>
  <si>
    <t>Общеобразовательные углубленные учебные предметы</t>
  </si>
  <si>
    <t>ОДУ.00</t>
  </si>
  <si>
    <t>ОДУ.10</t>
  </si>
  <si>
    <t>ОДУ.11</t>
  </si>
  <si>
    <t>ОДУ.12</t>
  </si>
  <si>
    <t>Дополнительные учебные предметы</t>
  </si>
  <si>
    <t>ДД.00</t>
  </si>
  <si>
    <t>ДД.01</t>
  </si>
  <si>
    <t>Информатика</t>
  </si>
  <si>
    <t>Индивидуальный проект</t>
  </si>
  <si>
    <t xml:space="preserve">Специальность 38.02.01  Экономика  и бухгалтерский учет  (по отраслям), 2022 год начала подготовки </t>
  </si>
  <si>
    <t xml:space="preserve">Государственная итоговая аттестация: 
всего 6 недель:
(с 17.05.2025 по 27.06.2025)
</t>
  </si>
  <si>
    <t xml:space="preserve">Выпускная квалификационная работа: дипломный проект. Демонстрационный экзамен включается в выпускную квалификационную работу.
Выполнение дипломного проекта с 17.05.2025 по 13.06.2025.
Защита выпускной квалификационной работы: с 14.06.2025 по 27.06.2025.
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</si>
</sst>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_(&quot;$&quot;* #,##0.00_);_(&quot;$&quot;* \(#,##0.00\);_(&quot;$&quot;* &quot;-&quot;??_);_(@_)"/>
    <numFmt numFmtId="166" formatCode="0.0"/>
    <numFmt numFmtId="167" formatCode="&quot;Да&quot;;&quot;Да&quot;;&quot;Нет&quot;"/>
  </numFmts>
  <fonts count="24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24"/>
      <name val="Times New Roman"/>
      <family val="1"/>
      <charset val="204"/>
    </font>
    <font>
      <sz val="24"/>
      <name val="Calibri"/>
      <family val="2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Calibri"/>
      <family val="2"/>
      <charset val="204"/>
    </font>
    <font>
      <sz val="26"/>
      <color rgb="FFFF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C0C0C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33CCCC"/>
      </patternFill>
    </fill>
    <fill>
      <patternFill patternType="solid">
        <fgColor rgb="FFFFFF00"/>
        <bgColor rgb="FF33CC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rgb="FF99330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993300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5" tint="0.59999389629810485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rgb="FFFF0000"/>
        <bgColor rgb="FFFFFF00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9933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9" fillId="0" borderId="0"/>
    <xf numFmtId="0" fontId="4" fillId="0" borderId="0"/>
    <xf numFmtId="0" fontId="7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49">
    <xf numFmtId="0" fontId="0" fillId="0" borderId="0" xfId="0"/>
    <xf numFmtId="166" fontId="6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6" borderId="0" xfId="0" applyNumberFormat="1" applyFont="1" applyFill="1"/>
    <xf numFmtId="0" fontId="5" fillId="2" borderId="0" xfId="0" applyNumberFormat="1" applyFont="1" applyFill="1"/>
    <xf numFmtId="0" fontId="5" fillId="0" borderId="0" xfId="0" applyNumberFormat="1" applyFont="1" applyFill="1"/>
    <xf numFmtId="0" fontId="5" fillId="0" borderId="0" xfId="0" applyNumberFormat="1" applyFont="1" applyAlignment="1">
      <alignment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7" borderId="0" xfId="0" applyNumberFormat="1" applyFont="1" applyFill="1"/>
    <xf numFmtId="0" fontId="6" fillId="7" borderId="0" xfId="0" applyNumberFormat="1" applyFont="1" applyFill="1"/>
    <xf numFmtId="0" fontId="5" fillId="24" borderId="0" xfId="0" applyNumberFormat="1" applyFont="1" applyFill="1"/>
    <xf numFmtId="0" fontId="11" fillId="0" borderId="1" xfId="0" applyNumberFormat="1" applyFont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textRotation="90"/>
    </xf>
    <xf numFmtId="0" fontId="11" fillId="4" borderId="1" xfId="0" applyNumberFormat="1" applyFont="1" applyFill="1" applyBorder="1" applyAlignment="1">
      <alignment horizontal="center" vertical="center" textRotation="90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11" fillId="7" borderId="15" xfId="0" applyNumberFormat="1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left" vertical="center" wrapText="1"/>
    </xf>
    <xf numFmtId="0" fontId="11" fillId="21" borderId="1" xfId="0" applyNumberFormat="1" applyFont="1" applyFill="1" applyBorder="1" applyAlignment="1">
      <alignment horizontal="center" vertical="center"/>
    </xf>
    <xf numFmtId="0" fontId="11" fillId="22" borderId="1" xfId="0" applyNumberFormat="1" applyFont="1" applyFill="1" applyBorder="1" applyAlignment="1">
      <alignment horizontal="center" vertical="center"/>
    </xf>
    <xf numFmtId="0" fontId="11" fillId="32" borderId="1" xfId="0" applyNumberFormat="1" applyFont="1" applyFill="1" applyBorder="1" applyAlignment="1">
      <alignment horizontal="center" vertical="center"/>
    </xf>
    <xf numFmtId="0" fontId="11" fillId="21" borderId="15" xfId="0" applyNumberFormat="1" applyFont="1" applyFill="1" applyBorder="1" applyAlignment="1">
      <alignment horizontal="center" vertical="center"/>
    </xf>
    <xf numFmtId="0" fontId="11" fillId="26" borderId="1" xfId="0" quotePrefix="1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3" fillId="13" borderId="1" xfId="0" applyNumberFormat="1" applyFont="1" applyFill="1" applyBorder="1" applyAlignment="1">
      <alignment horizontal="center" vertical="center"/>
    </xf>
    <xf numFmtId="0" fontId="13" fillId="19" borderId="1" xfId="0" applyNumberFormat="1" applyFont="1" applyFill="1" applyBorder="1" applyAlignment="1">
      <alignment horizontal="center" vertical="center"/>
    </xf>
    <xf numFmtId="0" fontId="11" fillId="23" borderId="1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1" fillId="25" borderId="1" xfId="0" applyNumberFormat="1" applyFont="1" applyFill="1" applyBorder="1" applyAlignment="1">
      <alignment horizontal="center" vertical="center"/>
    </xf>
    <xf numFmtId="0" fontId="11" fillId="11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1" fillId="1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24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1" fillId="4" borderId="15" xfId="0" applyNumberFormat="1" applyFont="1" applyFill="1" applyBorder="1" applyAlignment="1">
      <alignment horizontal="center" vertical="center"/>
    </xf>
    <xf numFmtId="0" fontId="11" fillId="24" borderId="1" xfId="0" applyNumberFormat="1" applyFont="1" applyFill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12" borderId="1" xfId="0" applyNumberFormat="1" applyFont="1" applyFill="1" applyBorder="1" applyAlignment="1">
      <alignment horizontal="center" vertical="center"/>
    </xf>
    <xf numFmtId="0" fontId="13" fillId="26" borderId="1" xfId="0" applyNumberFormat="1" applyFont="1" applyFill="1" applyBorder="1" applyAlignment="1">
      <alignment horizontal="center" vertical="center"/>
    </xf>
    <xf numFmtId="0" fontId="13" fillId="29" borderId="1" xfId="0" applyNumberFormat="1" applyFont="1" applyFill="1" applyBorder="1" applyAlignment="1">
      <alignment horizontal="center" vertical="center"/>
    </xf>
    <xf numFmtId="0" fontId="13" fillId="12" borderId="1" xfId="0" applyNumberFormat="1" applyFont="1" applyFill="1" applyBorder="1" applyAlignment="1">
      <alignment horizontal="center" vertical="center"/>
    </xf>
    <xf numFmtId="0" fontId="11" fillId="15" borderId="1" xfId="0" applyNumberFormat="1" applyFont="1" applyFill="1" applyBorder="1" applyAlignment="1">
      <alignment horizontal="center" vertical="center"/>
    </xf>
    <xf numFmtId="0" fontId="13" fillId="28" borderId="1" xfId="0" applyNumberFormat="1" applyFont="1" applyFill="1" applyBorder="1" applyAlignment="1">
      <alignment horizontal="center" vertical="center"/>
    </xf>
    <xf numFmtId="0" fontId="13" fillId="31" borderId="1" xfId="0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/>
    <xf numFmtId="0" fontId="13" fillId="5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/>
    <xf numFmtId="0" fontId="12" fillId="24" borderId="1" xfId="0" applyNumberFormat="1" applyFont="1" applyFill="1" applyBorder="1"/>
    <xf numFmtId="0" fontId="12" fillId="2" borderId="1" xfId="0" applyNumberFormat="1" applyFont="1" applyFill="1" applyBorder="1"/>
    <xf numFmtId="0" fontId="11" fillId="22" borderId="15" xfId="0" applyNumberFormat="1" applyFont="1" applyFill="1" applyBorder="1" applyAlignment="1">
      <alignment horizontal="center" vertical="center"/>
    </xf>
    <xf numFmtId="0" fontId="11" fillId="26" borderId="1" xfId="0" applyNumberFormat="1" applyFont="1" applyFill="1" applyBorder="1" applyAlignment="1">
      <alignment horizontal="center" vertical="center"/>
    </xf>
    <xf numFmtId="0" fontId="11" fillId="29" borderId="1" xfId="0" applyNumberFormat="1" applyFont="1" applyFill="1" applyBorder="1" applyAlignment="1">
      <alignment horizontal="center" vertical="center"/>
    </xf>
    <xf numFmtId="0" fontId="13" fillId="27" borderId="1" xfId="0" applyNumberFormat="1" applyFont="1" applyFill="1" applyBorder="1" applyAlignment="1">
      <alignment horizontal="center" vertical="center"/>
    </xf>
    <xf numFmtId="0" fontId="13" fillId="3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12" fillId="24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8" borderId="1" xfId="0" applyNumberFormat="1" applyFont="1" applyFill="1" applyBorder="1" applyAlignment="1">
      <alignment horizontal="center" vertical="center"/>
    </xf>
    <xf numFmtId="0" fontId="11" fillId="8" borderId="15" xfId="0" applyNumberFormat="1" applyFont="1" applyFill="1" applyBorder="1" applyAlignment="1">
      <alignment horizontal="center" vertical="center"/>
    </xf>
    <xf numFmtId="0" fontId="13" fillId="4" borderId="21" xfId="0" applyNumberFormat="1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left" vertical="center" wrapText="1"/>
    </xf>
    <xf numFmtId="0" fontId="13" fillId="25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/>
    <xf numFmtId="0" fontId="14" fillId="7" borderId="2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1" fillId="0" borderId="15" xfId="0" applyNumberFormat="1" applyFont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17" borderId="1" xfId="0" applyNumberFormat="1" applyFont="1" applyFill="1" applyBorder="1" applyAlignment="1">
      <alignment horizontal="center" vertical="center"/>
    </xf>
    <xf numFmtId="0" fontId="11" fillId="7" borderId="2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11" fillId="16" borderId="1" xfId="0" applyNumberFormat="1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>
      <alignment horizontal="center" vertical="center"/>
    </xf>
    <xf numFmtId="0" fontId="13" fillId="7" borderId="15" xfId="0" applyNumberFormat="1" applyFont="1" applyFill="1" applyBorder="1" applyAlignment="1">
      <alignment horizontal="center" vertical="center"/>
    </xf>
    <xf numFmtId="0" fontId="11" fillId="21" borderId="1" xfId="0" applyNumberFormat="1" applyFont="1" applyFill="1" applyBorder="1" applyAlignment="1">
      <alignment horizontal="left" vertical="center"/>
    </xf>
    <xf numFmtId="0" fontId="11" fillId="21" borderId="1" xfId="0" applyNumberFormat="1" applyFont="1" applyFill="1" applyBorder="1" applyAlignment="1">
      <alignment horizontal="center" vertical="center" wrapText="1"/>
    </xf>
    <xf numFmtId="49" fontId="11" fillId="24" borderId="1" xfId="0" applyNumberFormat="1" applyFont="1" applyFill="1" applyBorder="1" applyAlignment="1" applyProtection="1">
      <alignment horizontal="left" vertical="center" wrapText="1"/>
    </xf>
    <xf numFmtId="49" fontId="15" fillId="24" borderId="1" xfId="0" applyNumberFormat="1" applyFont="1" applyFill="1" applyBorder="1" applyAlignment="1" applyProtection="1">
      <alignment horizontal="left" vertical="top" wrapText="1"/>
      <protection locked="0"/>
    </xf>
    <xf numFmtId="0" fontId="11" fillId="24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49" fontId="15" fillId="24" borderId="1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3" fillId="24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/>
    <xf numFmtId="49" fontId="15" fillId="24" borderId="21" xfId="0" applyNumberFormat="1" applyFont="1" applyFill="1" applyBorder="1" applyAlignment="1" applyProtection="1">
      <alignment horizontal="left" vertical="center" wrapText="1"/>
    </xf>
    <xf numFmtId="0" fontId="11" fillId="24" borderId="1" xfId="0" applyNumberFormat="1" applyFont="1" applyFill="1" applyBorder="1" applyAlignment="1">
      <alignment horizontal="center" vertical="center" wrapText="1"/>
    </xf>
    <xf numFmtId="0" fontId="11" fillId="20" borderId="1" xfId="0" quotePrefix="1" applyNumberFormat="1" applyFont="1" applyFill="1" applyBorder="1" applyAlignment="1">
      <alignment horizontal="center" vertical="center"/>
    </xf>
    <xf numFmtId="49" fontId="11" fillId="24" borderId="1" xfId="0" applyNumberFormat="1" applyFont="1" applyFill="1" applyBorder="1" applyAlignment="1" applyProtection="1">
      <alignment horizontal="left" vertical="center" wrapText="1"/>
      <protection hidden="1"/>
    </xf>
    <xf numFmtId="0" fontId="11" fillId="6" borderId="15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/>
    </xf>
    <xf numFmtId="0" fontId="13" fillId="25" borderId="1" xfId="0" applyNumberFormat="1" applyFont="1" applyFill="1" applyBorder="1" applyAlignment="1">
      <alignment horizontal="center"/>
    </xf>
    <xf numFmtId="0" fontId="13" fillId="10" borderId="1" xfId="0" applyNumberFormat="1" applyFont="1" applyFill="1" applyBorder="1" applyAlignment="1">
      <alignment horizontal="center"/>
    </xf>
    <xf numFmtId="0" fontId="13" fillId="24" borderId="1" xfId="0" applyNumberFormat="1" applyFont="1" applyFill="1" applyBorder="1"/>
    <xf numFmtId="0" fontId="13" fillId="2" borderId="1" xfId="0" applyNumberFormat="1" applyFont="1" applyFill="1" applyBorder="1"/>
    <xf numFmtId="0" fontId="13" fillId="6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3" fillId="6" borderId="15" xfId="0" applyNumberFormat="1" applyFont="1" applyFill="1" applyBorder="1" applyAlignment="1">
      <alignment horizontal="center" vertical="center"/>
    </xf>
    <xf numFmtId="0" fontId="11" fillId="6" borderId="2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vertical="center" wrapText="1"/>
    </xf>
    <xf numFmtId="0" fontId="13" fillId="0" borderId="21" xfId="0" applyNumberFormat="1" applyFont="1" applyFill="1" applyBorder="1"/>
    <xf numFmtId="0" fontId="11" fillId="0" borderId="1" xfId="0" applyNumberFormat="1" applyFont="1" applyFill="1" applyBorder="1" applyAlignment="1">
      <alignment horizontal="left"/>
    </xf>
    <xf numFmtId="0" fontId="11" fillId="34" borderId="1" xfId="0" applyNumberFormat="1" applyFont="1" applyFill="1" applyBorder="1" applyAlignment="1">
      <alignment horizontal="center" vertical="center"/>
    </xf>
    <xf numFmtId="0" fontId="11" fillId="36" borderId="1" xfId="0" applyNumberFormat="1" applyFont="1" applyFill="1" applyBorder="1" applyAlignment="1">
      <alignment horizontal="center" vertical="center"/>
    </xf>
    <xf numFmtId="0" fontId="11" fillId="11" borderId="15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24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/>
    </xf>
    <xf numFmtId="0" fontId="11" fillId="24" borderId="1" xfId="0" applyNumberFormat="1" applyFont="1" applyFill="1" applyBorder="1" applyAlignment="1">
      <alignment horizontal="center"/>
    </xf>
    <xf numFmtId="0" fontId="12" fillId="0" borderId="15" xfId="0" applyNumberFormat="1" applyFont="1" applyBorder="1"/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3" fillId="24" borderId="1" xfId="0" applyNumberFormat="1" applyFont="1" applyFill="1" applyBorder="1" applyAlignment="1">
      <alignment horizontal="center" wrapText="1"/>
    </xf>
    <xf numFmtId="0" fontId="13" fillId="4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3" fillId="24" borderId="18" xfId="0" applyNumberFormat="1" applyFont="1" applyFill="1" applyBorder="1" applyAlignment="1">
      <alignment horizontal="center"/>
    </xf>
    <xf numFmtId="0" fontId="11" fillId="2" borderId="18" xfId="0" applyNumberFormat="1" applyFont="1" applyFill="1" applyBorder="1" applyAlignment="1">
      <alignment horizontal="center" vertical="center"/>
    </xf>
    <xf numFmtId="0" fontId="11" fillId="4" borderId="18" xfId="0" applyNumberFormat="1" applyFont="1" applyFill="1" applyBorder="1"/>
    <xf numFmtId="0" fontId="11" fillId="4" borderId="18" xfId="0" applyNumberFormat="1" applyFont="1" applyFill="1" applyBorder="1" applyAlignment="1">
      <alignment horizontal="center" vertical="center"/>
    </xf>
    <xf numFmtId="0" fontId="11" fillId="25" borderId="18" xfId="0" applyNumberFormat="1" applyFont="1" applyFill="1" applyBorder="1" applyAlignment="1">
      <alignment horizontal="center" vertical="center"/>
    </xf>
    <xf numFmtId="0" fontId="11" fillId="10" borderId="18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13" fillId="4" borderId="18" xfId="0" applyNumberFormat="1" applyFont="1" applyFill="1" applyBorder="1"/>
    <xf numFmtId="0" fontId="13" fillId="0" borderId="18" xfId="0" applyNumberFormat="1" applyFont="1" applyBorder="1" applyAlignment="1">
      <alignment horizontal="center"/>
    </xf>
    <xf numFmtId="0" fontId="11" fillId="0" borderId="18" xfId="0" applyNumberFormat="1" applyFont="1" applyBorder="1" applyAlignment="1">
      <alignment horizontal="center"/>
    </xf>
    <xf numFmtId="0" fontId="11" fillId="24" borderId="18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/>
    </xf>
    <xf numFmtId="0" fontId="11" fillId="24" borderId="18" xfId="0" applyNumberFormat="1" applyFont="1" applyFill="1" applyBorder="1" applyAlignment="1">
      <alignment horizont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vertical="center" textRotation="90" wrapText="1"/>
    </xf>
    <xf numFmtId="0" fontId="12" fillId="0" borderId="7" xfId="0" applyNumberFormat="1" applyFont="1" applyBorder="1" applyAlignment="1">
      <alignment vertical="center" textRotation="90" wrapText="1"/>
    </xf>
    <xf numFmtId="0" fontId="11" fillId="4" borderId="3" xfId="0" applyNumberFormat="1" applyFont="1" applyFill="1" applyBorder="1" applyAlignment="1">
      <alignment vertical="center" textRotation="90"/>
    </xf>
    <xf numFmtId="0" fontId="11" fillId="4" borderId="7" xfId="0" applyNumberFormat="1" applyFont="1" applyFill="1" applyBorder="1" applyAlignment="1">
      <alignment vertical="center" textRotation="90"/>
    </xf>
    <xf numFmtId="0" fontId="12" fillId="0" borderId="4" xfId="0" applyNumberFormat="1" applyFont="1" applyBorder="1" applyAlignment="1">
      <alignment vertical="center" textRotation="90" wrapText="1"/>
    </xf>
    <xf numFmtId="0" fontId="11" fillId="4" borderId="4" xfId="0" applyNumberFormat="1" applyFont="1" applyFill="1" applyBorder="1" applyAlignment="1">
      <alignment vertical="center" textRotation="90"/>
    </xf>
    <xf numFmtId="49" fontId="17" fillId="0" borderId="16" xfId="0" applyNumberFormat="1" applyFont="1" applyFill="1" applyBorder="1" applyAlignment="1" applyProtection="1">
      <alignment vertical="center"/>
      <protection hidden="1"/>
    </xf>
    <xf numFmtId="0" fontId="17" fillId="6" borderId="1" xfId="0" applyNumberFormat="1" applyFont="1" applyFill="1" applyBorder="1" applyAlignment="1">
      <alignment horizontal="left" vertical="center" wrapText="1"/>
    </xf>
    <xf numFmtId="0" fontId="18" fillId="26" borderId="1" xfId="0" quotePrefix="1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7" fillId="13" borderId="1" xfId="0" applyNumberFormat="1" applyFont="1" applyFill="1" applyBorder="1" applyAlignment="1">
      <alignment horizontal="center" vertical="center"/>
    </xf>
    <xf numFmtId="0" fontId="17" fillId="19" borderId="1" xfId="0" applyNumberFormat="1" applyFont="1" applyFill="1" applyBorder="1" applyAlignment="1">
      <alignment horizontal="center" vertical="center"/>
    </xf>
    <xf numFmtId="0" fontId="18" fillId="23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18" fillId="13" borderId="1" xfId="0" applyNumberFormat="1" applyFont="1" applyFill="1" applyBorder="1" applyAlignment="1">
      <alignment horizontal="center" vertical="center"/>
    </xf>
    <xf numFmtId="0" fontId="18" fillId="25" borderId="1" xfId="0" applyNumberFormat="1" applyFont="1" applyFill="1" applyBorder="1" applyAlignment="1">
      <alignment horizontal="center" vertical="center"/>
    </xf>
    <xf numFmtId="0" fontId="18" fillId="11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18" borderId="1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 applyProtection="1">
      <alignment vertical="center"/>
      <protection hidden="1"/>
    </xf>
    <xf numFmtId="0" fontId="17" fillId="14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8" fillId="19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/>
    <xf numFmtId="0" fontId="18" fillId="6" borderId="1" xfId="0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4" borderId="21" xfId="0" applyNumberFormat="1" applyFont="1" applyFill="1" applyBorder="1" applyAlignment="1">
      <alignment horizontal="left" vertical="center" wrapText="1"/>
    </xf>
    <xf numFmtId="0" fontId="17" fillId="4" borderId="1" xfId="0" applyNumberFormat="1" applyFont="1" applyFill="1" applyBorder="1" applyAlignment="1">
      <alignment horizontal="left" vertical="center" wrapText="1"/>
    </xf>
    <xf numFmtId="0" fontId="17" fillId="23" borderId="1" xfId="0" applyNumberFormat="1" applyFont="1" applyFill="1" applyBorder="1" applyAlignment="1">
      <alignment horizontal="center" vertical="center"/>
    </xf>
    <xf numFmtId="0" fontId="17" fillId="25" borderId="1" xfId="0" applyNumberFormat="1" applyFont="1" applyFill="1" applyBorder="1" applyAlignment="1">
      <alignment horizontal="center" vertical="center"/>
    </xf>
    <xf numFmtId="0" fontId="17" fillId="10" borderId="1" xfId="0" applyNumberFormat="1" applyFont="1" applyFill="1" applyBorder="1" applyAlignment="1">
      <alignment horizontal="center" vertical="center"/>
    </xf>
    <xf numFmtId="0" fontId="17" fillId="12" borderId="1" xfId="0" applyNumberFormat="1" applyFont="1" applyFill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center" vertical="center"/>
    </xf>
    <xf numFmtId="0" fontId="18" fillId="24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7" fillId="24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8" fillId="14" borderId="1" xfId="0" applyNumberFormat="1" applyFont="1" applyFill="1" applyBorder="1" applyAlignment="1">
      <alignment horizontal="center" vertical="center"/>
    </xf>
    <xf numFmtId="0" fontId="18" fillId="10" borderId="1" xfId="0" applyNumberFormat="1" applyFont="1" applyFill="1" applyBorder="1" applyAlignment="1">
      <alignment horizontal="center" vertical="center"/>
    </xf>
    <xf numFmtId="0" fontId="18" fillId="8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/>
    <xf numFmtId="49" fontId="17" fillId="0" borderId="1" xfId="0" applyNumberFormat="1" applyFont="1" applyFill="1" applyBorder="1" applyAlignment="1" applyProtection="1">
      <alignment horizontal="left" vertical="top" wrapText="1"/>
    </xf>
    <xf numFmtId="49" fontId="17" fillId="0" borderId="7" xfId="0" applyNumberFormat="1" applyFont="1" applyFill="1" applyBorder="1" applyAlignment="1" applyProtection="1">
      <alignment horizontal="left" vertical="top" wrapText="1"/>
    </xf>
    <xf numFmtId="0" fontId="18" fillId="4" borderId="1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>
      <alignment horizontal="center" vertical="center"/>
    </xf>
    <xf numFmtId="0" fontId="18" fillId="7" borderId="1" xfId="0" applyNumberFormat="1" applyFont="1" applyFill="1" applyBorder="1" applyAlignment="1">
      <alignment horizontal="center" vertical="center"/>
    </xf>
    <xf numFmtId="0" fontId="19" fillId="24" borderId="1" xfId="0" applyNumberFormat="1" applyFont="1" applyFill="1" applyBorder="1"/>
    <xf numFmtId="0" fontId="19" fillId="2" borderId="1" xfId="0" applyNumberFormat="1" applyFont="1" applyFill="1" applyBorder="1"/>
    <xf numFmtId="0" fontId="18" fillId="12" borderId="1" xfId="0" applyNumberFormat="1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1" xfId="0" applyNumberFormat="1" applyFont="1" applyBorder="1" applyAlignment="1">
      <alignment vertical="center"/>
    </xf>
    <xf numFmtId="0" fontId="18" fillId="17" borderId="1" xfId="0" applyNumberFormat="1" applyFont="1" applyFill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0" fontId="21" fillId="4" borderId="21" xfId="0" applyFont="1" applyFill="1" applyBorder="1" applyAlignment="1">
      <alignment horizontal="left" vertical="center" wrapText="1"/>
    </xf>
    <xf numFmtId="0" fontId="18" fillId="24" borderId="2" xfId="0" applyNumberFormat="1" applyFont="1" applyFill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49" fontId="17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17" fillId="8" borderId="1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21" fillId="4" borderId="17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vertical="center"/>
    </xf>
    <xf numFmtId="49" fontId="17" fillId="0" borderId="16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11" xfId="0" applyNumberFormat="1" applyFont="1" applyFill="1" applyBorder="1" applyAlignment="1" applyProtection="1">
      <alignment horizontal="left" vertical="top" wrapText="1"/>
      <protection locked="0"/>
    </xf>
    <xf numFmtId="0" fontId="18" fillId="26" borderId="1" xfId="0" applyNumberFormat="1" applyFont="1" applyFill="1" applyBorder="1" applyAlignment="1">
      <alignment horizontal="center" vertical="center"/>
    </xf>
    <xf numFmtId="0" fontId="18" fillId="29" borderId="1" xfId="0" applyNumberFormat="1" applyFont="1" applyFill="1" applyBorder="1" applyAlignment="1">
      <alignment horizontal="center" vertical="center"/>
    </xf>
    <xf numFmtId="0" fontId="17" fillId="29" borderId="1" xfId="0" applyNumberFormat="1" applyFont="1" applyFill="1" applyBorder="1" applyAlignment="1">
      <alignment horizontal="center" vertical="center"/>
    </xf>
    <xf numFmtId="0" fontId="18" fillId="27" borderId="1" xfId="0" applyNumberFormat="1" applyFont="1" applyFill="1" applyBorder="1" applyAlignment="1">
      <alignment horizontal="center" vertical="center"/>
    </xf>
    <xf numFmtId="0" fontId="18" fillId="30" borderId="1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 applyProtection="1">
      <alignment horizontal="left" vertical="top" wrapText="1"/>
      <protection locked="0"/>
    </xf>
    <xf numFmtId="49" fontId="22" fillId="0" borderId="8" xfId="0" applyNumberFormat="1" applyFont="1" applyFill="1" applyBorder="1" applyAlignment="1" applyProtection="1">
      <alignment horizontal="left" vertical="top" wrapText="1"/>
      <protection locked="0"/>
    </xf>
    <xf numFmtId="49" fontId="22" fillId="0" borderId="16" xfId="0" applyNumberFormat="1" applyFont="1" applyFill="1" applyBorder="1" applyAlignment="1" applyProtection="1">
      <alignment horizontal="left" vertical="center" wrapText="1"/>
      <protection hidden="1"/>
    </xf>
    <xf numFmtId="0" fontId="17" fillId="35" borderId="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/>
    </xf>
    <xf numFmtId="49" fontId="22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18" fillId="7" borderId="3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17" fillId="24" borderId="1" xfId="0" applyNumberFormat="1" applyFont="1" applyFill="1" applyBorder="1" applyAlignment="1">
      <alignment horizontal="center"/>
    </xf>
    <xf numFmtId="0" fontId="17" fillId="6" borderId="1" xfId="0" applyNumberFormat="1" applyFont="1" applyFill="1" applyBorder="1" applyAlignment="1">
      <alignment vertical="center"/>
    </xf>
    <xf numFmtId="49" fontId="2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15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0" applyNumberFormat="1" applyFont="1" applyFill="1" applyBorder="1"/>
    <xf numFmtId="49" fontId="22" fillId="0" borderId="21" xfId="0" applyNumberFormat="1" applyFont="1" applyFill="1" applyBorder="1" applyAlignment="1" applyProtection="1">
      <alignment horizontal="left" vertical="center" wrapText="1"/>
    </xf>
    <xf numFmtId="0" fontId="18" fillId="33" borderId="1" xfId="0" applyNumberFormat="1" applyFont="1" applyFill="1" applyBorder="1" applyAlignment="1">
      <alignment horizontal="center" vertical="center"/>
    </xf>
    <xf numFmtId="49" fontId="22" fillId="6" borderId="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1" xfId="0" applyNumberFormat="1" applyFont="1" applyFill="1" applyBorder="1" applyAlignment="1">
      <alignment vertical="center"/>
    </xf>
    <xf numFmtId="49" fontId="22" fillId="0" borderId="16" xfId="0" applyNumberFormat="1" applyFont="1" applyFill="1" applyBorder="1" applyAlignment="1" applyProtection="1">
      <alignment horizontal="left" vertical="center" wrapText="1"/>
    </xf>
    <xf numFmtId="49" fontId="22" fillId="0" borderId="4" xfId="0" applyNumberFormat="1" applyFont="1" applyFill="1" applyBorder="1" applyAlignment="1" applyProtection="1">
      <alignment horizontal="left" vertical="top" wrapText="1"/>
      <protection locked="0"/>
    </xf>
    <xf numFmtId="49" fontId="17" fillId="0" borderId="4" xfId="0" applyNumberFormat="1" applyFont="1" applyFill="1" applyBorder="1" applyAlignment="1" applyProtection="1">
      <alignment horizontal="left" vertical="top" wrapText="1"/>
      <protection hidden="1"/>
    </xf>
    <xf numFmtId="0" fontId="17" fillId="7" borderId="1" xfId="0" applyNumberFormat="1" applyFont="1" applyFill="1" applyBorder="1" applyAlignment="1">
      <alignment horizontal="center" vertical="center"/>
    </xf>
    <xf numFmtId="0" fontId="11" fillId="24" borderId="5" xfId="0" applyNumberFormat="1" applyFont="1" applyFill="1" applyBorder="1" applyAlignment="1">
      <alignment horizontal="center" vertical="center"/>
    </xf>
    <xf numFmtId="0" fontId="18" fillId="37" borderId="1" xfId="0" quotePrefix="1" applyNumberFormat="1" applyFont="1" applyFill="1" applyBorder="1" applyAlignment="1">
      <alignment horizontal="center" vertical="center"/>
    </xf>
    <xf numFmtId="0" fontId="18" fillId="21" borderId="1" xfId="0" applyNumberFormat="1" applyFont="1" applyFill="1" applyBorder="1" applyAlignment="1">
      <alignment horizontal="center" vertical="center"/>
    </xf>
    <xf numFmtId="0" fontId="17" fillId="38" borderId="1" xfId="0" applyNumberFormat="1" applyFont="1" applyFill="1" applyBorder="1" applyAlignment="1">
      <alignment horizontal="center" vertical="center"/>
    </xf>
    <xf numFmtId="0" fontId="18" fillId="32" borderId="1" xfId="0" applyNumberFormat="1" applyFont="1" applyFill="1" applyBorder="1" applyAlignment="1">
      <alignment horizontal="center" vertical="center"/>
    </xf>
    <xf numFmtId="0" fontId="17" fillId="22" borderId="1" xfId="0" applyNumberFormat="1" applyFont="1" applyFill="1" applyBorder="1" applyAlignment="1">
      <alignment horizontal="center" vertical="center"/>
    </xf>
    <xf numFmtId="0" fontId="18" fillId="22" borderId="1" xfId="0" applyNumberFormat="1" applyFont="1" applyFill="1" applyBorder="1" applyAlignment="1">
      <alignment horizontal="center" vertical="center"/>
    </xf>
    <xf numFmtId="0" fontId="17" fillId="21" borderId="1" xfId="0" applyNumberFormat="1" applyFont="1" applyFill="1" applyBorder="1" applyAlignment="1">
      <alignment horizontal="center" vertical="center"/>
    </xf>
    <xf numFmtId="0" fontId="18" fillId="38" borderId="1" xfId="0" applyNumberFormat="1" applyFont="1" applyFill="1" applyBorder="1" applyAlignment="1">
      <alignment horizontal="center" vertical="center"/>
    </xf>
    <xf numFmtId="0" fontId="13" fillId="38" borderId="1" xfId="0" applyNumberFormat="1" applyFont="1" applyFill="1" applyBorder="1" applyAlignment="1">
      <alignment horizontal="center" vertical="center"/>
    </xf>
    <xf numFmtId="0" fontId="13" fillId="21" borderId="1" xfId="0" applyNumberFormat="1" applyFont="1" applyFill="1" applyBorder="1" applyAlignment="1">
      <alignment horizontal="center" vertical="center"/>
    </xf>
    <xf numFmtId="0" fontId="13" fillId="22" borderId="1" xfId="0" applyNumberFormat="1" applyFont="1" applyFill="1" applyBorder="1" applyAlignment="1">
      <alignment horizontal="center" vertical="center"/>
    </xf>
    <xf numFmtId="0" fontId="12" fillId="21" borderId="1" xfId="0" applyNumberFormat="1" applyFont="1" applyFill="1" applyBorder="1" applyAlignment="1">
      <alignment horizontal="center"/>
    </xf>
    <xf numFmtId="0" fontId="13" fillId="21" borderId="15" xfId="0" applyNumberFormat="1" applyFont="1" applyFill="1" applyBorder="1" applyAlignment="1">
      <alignment horizontal="center" vertical="center"/>
    </xf>
    <xf numFmtId="0" fontId="11" fillId="21" borderId="1" xfId="0" applyNumberFormat="1" applyFont="1" applyFill="1" applyBorder="1" applyAlignment="1">
      <alignment horizontal="left" vertical="center" wrapText="1"/>
    </xf>
    <xf numFmtId="0" fontId="18" fillId="21" borderId="1" xfId="0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textRotation="90"/>
    </xf>
    <xf numFmtId="0" fontId="11" fillId="4" borderId="3" xfId="0" applyNumberFormat="1" applyFont="1" applyFill="1" applyBorder="1" applyAlignment="1">
      <alignment horizontal="center" textRotation="90"/>
    </xf>
    <xf numFmtId="0" fontId="11" fillId="4" borderId="7" xfId="0" applyNumberFormat="1" applyFont="1" applyFill="1" applyBorder="1" applyAlignment="1">
      <alignment horizontal="center" vertical="center" textRotation="90"/>
    </xf>
    <xf numFmtId="0" fontId="11" fillId="6" borderId="6" xfId="0" applyNumberFormat="1" applyFont="1" applyFill="1" applyBorder="1" applyAlignment="1">
      <alignment vertical="center"/>
    </xf>
    <xf numFmtId="49" fontId="11" fillId="21" borderId="16" xfId="0" applyNumberFormat="1" applyFont="1" applyFill="1" applyBorder="1" applyAlignment="1" applyProtection="1">
      <alignment vertical="center"/>
      <protection hidden="1"/>
    </xf>
    <xf numFmtId="49" fontId="11" fillId="21" borderId="21" xfId="0" applyNumberFormat="1" applyFont="1" applyFill="1" applyBorder="1" applyAlignment="1" applyProtection="1">
      <alignment vertical="center"/>
      <protection hidden="1"/>
    </xf>
    <xf numFmtId="49" fontId="18" fillId="21" borderId="21" xfId="0" applyNumberFormat="1" applyFont="1" applyFill="1" applyBorder="1" applyAlignment="1" applyProtection="1">
      <alignment vertical="center"/>
      <protection hidden="1"/>
    </xf>
    <xf numFmtId="0" fontId="11" fillId="17" borderId="15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center" textRotation="90"/>
    </xf>
    <xf numFmtId="0" fontId="11" fillId="0" borderId="1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left" vertical="center" wrapText="1"/>
    </xf>
    <xf numFmtId="0" fontId="13" fillId="0" borderId="12" xfId="0" applyNumberFormat="1" applyFont="1" applyFill="1" applyBorder="1" applyAlignment="1">
      <alignment horizontal="left" vertical="center" wrapText="1"/>
    </xf>
    <xf numFmtId="0" fontId="11" fillId="23" borderId="1" xfId="0" applyNumberFormat="1" applyFont="1" applyFill="1" applyBorder="1" applyAlignment="1">
      <alignment horizontal="center" vertical="center" textRotation="90"/>
    </xf>
    <xf numFmtId="0" fontId="11" fillId="3" borderId="1" xfId="0" applyNumberFormat="1" applyFont="1" applyFill="1" applyBorder="1" applyAlignment="1">
      <alignment horizontal="center" vertical="center" textRotation="90"/>
    </xf>
    <xf numFmtId="0" fontId="11" fillId="23" borderId="3" xfId="0" applyNumberFormat="1" applyFont="1" applyFill="1" applyBorder="1" applyAlignment="1">
      <alignment horizontal="center" vertical="center" textRotation="90"/>
    </xf>
    <xf numFmtId="0" fontId="11" fillId="23" borderId="7" xfId="0" applyNumberFormat="1" applyFont="1" applyFill="1" applyBorder="1" applyAlignment="1">
      <alignment horizontal="center" vertical="center" textRotation="90"/>
    </xf>
    <xf numFmtId="0" fontId="11" fillId="23" borderId="4" xfId="0" applyNumberFormat="1" applyFont="1" applyFill="1" applyBorder="1" applyAlignment="1">
      <alignment horizontal="center" vertical="center" textRotation="90"/>
    </xf>
    <xf numFmtId="0" fontId="13" fillId="0" borderId="19" xfId="0" applyNumberFormat="1" applyFont="1" applyFill="1" applyBorder="1" applyAlignment="1">
      <alignment horizontal="left" vertical="center"/>
    </xf>
    <xf numFmtId="0" fontId="13" fillId="0" borderId="28" xfId="0" applyNumberFormat="1" applyFont="1" applyFill="1" applyBorder="1" applyAlignment="1">
      <alignment horizontal="left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2" borderId="25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26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27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8" fillId="7" borderId="3" xfId="0" applyNumberFormat="1" applyFont="1" applyFill="1" applyBorder="1" applyAlignment="1">
      <alignment horizontal="center" vertical="center"/>
    </xf>
    <xf numFmtId="0" fontId="18" fillId="7" borderId="4" xfId="0" applyNumberFormat="1" applyFont="1" applyFill="1" applyBorder="1" applyAlignment="1">
      <alignment horizontal="center" vertical="center"/>
    </xf>
    <xf numFmtId="0" fontId="11" fillId="7" borderId="23" xfId="0" applyNumberFormat="1" applyFont="1" applyFill="1" applyBorder="1" applyAlignment="1">
      <alignment horizontal="center" vertical="center"/>
    </xf>
    <xf numFmtId="0" fontId="11" fillId="7" borderId="24" xfId="0" applyNumberFormat="1" applyFont="1" applyFill="1" applyBorder="1" applyAlignment="1">
      <alignment horizontal="center" vertical="center"/>
    </xf>
    <xf numFmtId="0" fontId="13" fillId="24" borderId="3" xfId="0" applyNumberFormat="1" applyFont="1" applyFill="1" applyBorder="1" applyAlignment="1">
      <alignment horizontal="center" vertical="center"/>
    </xf>
    <xf numFmtId="0" fontId="13" fillId="24" borderId="4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textRotation="90" wrapText="1"/>
    </xf>
    <xf numFmtId="0" fontId="11" fillId="7" borderId="3" xfId="0" applyNumberFormat="1" applyFont="1" applyFill="1" applyBorder="1" applyAlignment="1">
      <alignment horizontal="center" vertical="center" textRotation="90"/>
    </xf>
    <xf numFmtId="0" fontId="0" fillId="0" borderId="7" xfId="0" applyBorder="1"/>
    <xf numFmtId="0" fontId="0" fillId="0" borderId="4" xfId="0" applyBorder="1"/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11" fillId="6" borderId="17" xfId="0" applyNumberFormat="1" applyFont="1" applyFill="1" applyBorder="1" applyAlignment="1">
      <alignment horizontal="center" vertical="center"/>
    </xf>
    <xf numFmtId="0" fontId="11" fillId="6" borderId="16" xfId="0" applyNumberFormat="1" applyFont="1" applyFill="1" applyBorder="1" applyAlignment="1">
      <alignment horizontal="center" vertical="center"/>
    </xf>
    <xf numFmtId="0" fontId="11" fillId="14" borderId="3" xfId="0" applyNumberFormat="1" applyFont="1" applyFill="1" applyBorder="1" applyAlignment="1">
      <alignment horizontal="center" vertical="center" wrapText="1"/>
    </xf>
    <xf numFmtId="0" fontId="11" fillId="14" borderId="4" xfId="0" applyNumberFormat="1" applyFont="1" applyFill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textRotation="90"/>
    </xf>
    <xf numFmtId="0" fontId="11" fillId="0" borderId="21" xfId="0" applyNumberFormat="1" applyFont="1" applyBorder="1" applyAlignment="1">
      <alignment horizontal="center" vertical="center" textRotation="90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24" borderId="3" xfId="0" applyNumberFormat="1" applyFont="1" applyFill="1" applyBorder="1" applyAlignment="1">
      <alignment horizontal="left" vertical="center" textRotation="90"/>
    </xf>
    <xf numFmtId="0" fontId="11" fillId="24" borderId="7" xfId="0" applyNumberFormat="1" applyFont="1" applyFill="1" applyBorder="1" applyAlignment="1">
      <alignment horizontal="left" vertical="center" textRotation="90"/>
    </xf>
    <xf numFmtId="0" fontId="11" fillId="24" borderId="4" xfId="0" applyNumberFormat="1" applyFont="1" applyFill="1" applyBorder="1" applyAlignment="1">
      <alignment horizontal="left" vertical="center" textRotation="90"/>
    </xf>
    <xf numFmtId="0" fontId="11" fillId="0" borderId="1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 vertical="center" wrapText="1"/>
    </xf>
    <xf numFmtId="0" fontId="11" fillId="0" borderId="15" xfId="0" applyNumberFormat="1" applyFont="1" applyBorder="1" applyAlignment="1">
      <alignment horizontal="center" vertical="center" textRotation="90" wrapText="1"/>
    </xf>
    <xf numFmtId="0" fontId="11" fillId="0" borderId="15" xfId="0" applyNumberFormat="1" applyFont="1" applyBorder="1" applyAlignment="1">
      <alignment horizontal="center" vertical="center" wrapText="1"/>
    </xf>
  </cellXfs>
  <cellStyles count="44">
    <cellStyle name="Денежный 2" xfId="1"/>
    <cellStyle name="Денежный 2 10" xfId="2"/>
    <cellStyle name="Денежный 2 11" xfId="3"/>
    <cellStyle name="Денежный 2 12" xfId="4"/>
    <cellStyle name="Денежный 2 13" xfId="5"/>
    <cellStyle name="Денежный 2 14" xfId="6"/>
    <cellStyle name="Денежный 2 15" xfId="7"/>
    <cellStyle name="Денежный 2 16" xfId="8"/>
    <cellStyle name="Денежный 2 17" xfId="9"/>
    <cellStyle name="Денежный 2 18" xfId="10"/>
    <cellStyle name="Денежный 2 19" xfId="11"/>
    <cellStyle name="Денежный 2 2" xfId="12"/>
    <cellStyle name="Денежный 2 2 2" xfId="13"/>
    <cellStyle name="Денежный 2 20" xfId="14"/>
    <cellStyle name="Денежный 2 21" xfId="15"/>
    <cellStyle name="Денежный 2 22" xfId="16"/>
    <cellStyle name="Денежный 2 23" xfId="17"/>
    <cellStyle name="Денежный 2 24" xfId="18"/>
    <cellStyle name="Денежный 2 25" xfId="19"/>
    <cellStyle name="Денежный 2 3" xfId="20"/>
    <cellStyle name="Денежный 2 3 2" xfId="21"/>
    <cellStyle name="Денежный 2 3 3" xfId="22"/>
    <cellStyle name="Денежный 2 3 4" xfId="35"/>
    <cellStyle name="Денежный 2 4" xfId="23"/>
    <cellStyle name="Денежный 2 5" xfId="24"/>
    <cellStyle name="Денежный 2 6" xfId="25"/>
    <cellStyle name="Денежный 2 6 2" xfId="36"/>
    <cellStyle name="Денежный 2 6 3" xfId="37"/>
    <cellStyle name="Денежный 2 7" xfId="26"/>
    <cellStyle name="Денежный 2 8" xfId="27"/>
    <cellStyle name="Денежный 2 9" xfId="28"/>
    <cellStyle name="Обычный" xfId="0" builtinId="0"/>
    <cellStyle name="Обычный 2" xfId="29"/>
    <cellStyle name="Обычный 2 2" xfId="33"/>
    <cellStyle name="Обычный 2 2 2" xfId="34"/>
    <cellStyle name="Обычный 2 3" xfId="39"/>
    <cellStyle name="Обычный 3" xfId="30"/>
    <cellStyle name="Обычный 4" xfId="31"/>
    <cellStyle name="Обычный 4 2" xfId="32"/>
    <cellStyle name="Обычный 5" xfId="38"/>
    <cellStyle name="Обычный 6" xfId="40"/>
    <cellStyle name="Обычный 6 2" xfId="43"/>
    <cellStyle name="Обычный 7" xfId="41"/>
    <cellStyle name="Обычный 8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19</xdr:col>
      <xdr:colOff>28575</xdr:colOff>
      <xdr:row>35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2431" t="11889" r="2917" b="9889"/>
        <a:stretch>
          <a:fillRect/>
        </a:stretch>
      </xdr:blipFill>
      <xdr:spPr bwMode="auto">
        <a:xfrm>
          <a:off x="0" y="66675"/>
          <a:ext cx="11610975" cy="6705600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/&#1043;&#1056;&#1040;&#1060;&#1048;&#1050;&#1048;%20&#1059;&#1055;/&#1075;&#1086;&#1090;&#1086;&#1074;&#1099;&#1077;%20&#1059;&#1055;%20&#1048;%20&#1043;&#1056;&#1040;&#1060;&#1048;&#1050;&#1048;%202.2%20-%20&#1082;&#1086;&#1087;&#1080;&#1103;/&#1079;&#1072;&#1086;&#1095;&#1085;&#1086;&#1077;/Program%20Files/MMIS%20Lab/SPO/SpSchool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new/&#1043;&#1056;&#1040;&#1060;&#1048;&#1050;&#1048;%20&#1059;&#1055;/&#1075;&#1086;&#1090;&#1086;&#1074;&#1099;&#1077;%20&#1059;&#1055;%20&#1048;%20&#1043;&#1056;&#1040;&#1060;&#1048;&#1050;&#1048;%202.2%20-%20&#1082;&#1086;&#1087;&#1080;&#1103;/&#1079;&#1072;&#1086;&#1095;&#1085;&#1086;&#1077;/Program%20Files/MMIS%20Lab/SPO/SpSchool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Комплексные"/>
      <sheetName val="Практика"/>
      <sheetName val="Аттестация"/>
      <sheetName val="Кабинеты"/>
      <sheetName val="Пояснения"/>
      <sheetName val="Нормы"/>
      <sheetName val="Консультации"/>
      <sheetName val="СпецПракт"/>
      <sheetName val="ЦМК"/>
      <sheetName val="Рабоч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0.05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Комплексные"/>
      <sheetName val="Практика"/>
      <sheetName val="Аттестация"/>
      <sheetName val="Кабинеты"/>
      <sheetName val="Пояснения"/>
      <sheetName val="Нормы"/>
      <sheetName val="Консультации"/>
      <sheetName val="СпецПракт"/>
      <sheetName val="ЦМК"/>
      <sheetName val="Рабоч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0.05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" workbookViewId="0">
      <selection activeCell="T19" sqref="T19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J102"/>
  <sheetViews>
    <sheetView view="pageBreakPreview" zoomScale="40" zoomScaleNormal="90" zoomScaleSheetLayoutView="40" workbookViewId="0">
      <pane xSplit="13" ySplit="8" topLeftCell="O9" activePane="bottomRight" state="frozen"/>
      <selection pane="topRight" activeCell="R1" sqref="R1"/>
      <selection pane="bottomLeft" activeCell="A9" sqref="A9"/>
      <selection pane="bottomRight" activeCell="S15" sqref="S15"/>
    </sheetView>
  </sheetViews>
  <sheetFormatPr defaultColWidth="8.7109375" defaultRowHeight="15"/>
  <cols>
    <col min="1" max="1" width="23.85546875" style="3" customWidth="1"/>
    <col min="2" max="2" width="57.5703125" style="3" customWidth="1"/>
    <col min="3" max="3" width="12.140625" style="3" customWidth="1"/>
    <col min="4" max="4" width="12" style="3" customWidth="1"/>
    <col min="5" max="5" width="9.7109375" style="3" hidden="1" customWidth="1"/>
    <col min="6" max="6" width="12.7109375" style="3" hidden="1" customWidth="1"/>
    <col min="7" max="7" width="13" style="11" customWidth="1"/>
    <col min="8" max="8" width="0.28515625" style="3" hidden="1" customWidth="1"/>
    <col min="9" max="9" width="5.7109375" style="3" hidden="1" customWidth="1"/>
    <col min="10" max="10" width="6.42578125" style="3" hidden="1" customWidth="1"/>
    <col min="11" max="11" width="12.28515625" style="3" hidden="1" customWidth="1"/>
    <col min="12" max="12" width="9.7109375" style="3" hidden="1" customWidth="1"/>
    <col min="13" max="13" width="10.28515625" style="3" hidden="1" customWidth="1"/>
    <col min="14" max="14" width="9.5703125" style="3" hidden="1" customWidth="1"/>
    <col min="15" max="15" width="14.28515625" style="3" customWidth="1"/>
    <col min="16" max="16" width="9.28515625" style="3" customWidth="1"/>
    <col min="17" max="17" width="6.42578125" style="3" customWidth="1"/>
    <col min="18" max="18" width="5" style="3" customWidth="1"/>
    <col min="19" max="19" width="10" style="3" customWidth="1"/>
    <col min="20" max="20" width="5.42578125" style="3" customWidth="1"/>
    <col min="21" max="21" width="7.28515625" style="3" customWidth="1"/>
    <col min="22" max="22" width="7" style="3" customWidth="1"/>
    <col min="23" max="23" width="5.5703125" style="3" customWidth="1"/>
    <col min="24" max="24" width="6.5703125" style="3" customWidth="1"/>
    <col min="25" max="25" width="9.7109375" style="3" customWidth="1"/>
    <col min="26" max="26" width="9.42578125" style="3" customWidth="1"/>
    <col min="27" max="27" width="10.140625" style="3" customWidth="1"/>
    <col min="28" max="28" width="6.140625" style="3" customWidth="1"/>
    <col min="29" max="29" width="5.5703125" style="3" customWidth="1"/>
    <col min="30" max="30" width="9.28515625" style="3" customWidth="1"/>
    <col min="31" max="31" width="5.42578125" style="3" customWidth="1"/>
    <col min="32" max="32" width="7" style="3" customWidth="1"/>
    <col min="33" max="33" width="6.85546875" style="3" customWidth="1"/>
    <col min="34" max="34" width="7.28515625" style="3" customWidth="1"/>
    <col min="35" max="35" width="7.140625" style="3" customWidth="1"/>
    <col min="36" max="36" width="9.140625" style="3" customWidth="1"/>
    <col min="37" max="37" width="10.28515625" style="3" customWidth="1"/>
    <col min="38" max="38" width="9.140625" style="3" customWidth="1"/>
    <col min="39" max="39" width="6" style="3" customWidth="1"/>
    <col min="40" max="40" width="5.42578125" style="3" customWidth="1"/>
    <col min="41" max="41" width="10" style="3" customWidth="1"/>
    <col min="42" max="42" width="8.7109375" style="3" customWidth="1"/>
    <col min="43" max="43" width="7" style="3" customWidth="1"/>
    <col min="44" max="44" width="7.42578125" style="3" customWidth="1"/>
    <col min="45" max="45" width="6" style="3" customWidth="1"/>
    <col min="46" max="46" width="10" style="3" customWidth="1"/>
    <col min="47" max="47" width="10.42578125" style="3" customWidth="1"/>
    <col min="48" max="48" width="9.5703125" style="3" customWidth="1"/>
    <col min="49" max="49" width="5.28515625" style="3" customWidth="1"/>
    <col min="50" max="50" width="5.7109375" style="3" customWidth="1"/>
    <col min="51" max="51" width="9.42578125" style="3" customWidth="1"/>
    <col min="52" max="52" width="8.28515625" style="3" customWidth="1"/>
    <col min="53" max="53" width="7.5703125" style="3" customWidth="1"/>
    <col min="54" max="54" width="7.7109375" style="3" customWidth="1"/>
    <col min="55" max="55" width="6.42578125" style="3" customWidth="1"/>
    <col min="56" max="56" width="9.5703125" style="3" customWidth="1"/>
    <col min="57" max="57" width="10.140625" style="3" customWidth="1"/>
    <col min="58" max="58" width="9.28515625" style="3" customWidth="1"/>
    <col min="59" max="60" width="4.7109375" style="3" customWidth="1"/>
    <col min="61" max="61" width="9.5703125" style="3" customWidth="1"/>
    <col min="62" max="62" width="9.140625" style="3" customWidth="1"/>
    <col min="63" max="63" width="6.85546875" style="3" customWidth="1"/>
    <col min="64" max="64" width="7.28515625" style="3" customWidth="1"/>
    <col min="65" max="65" width="5.28515625" style="3" customWidth="1"/>
    <col min="66" max="66" width="9.7109375" style="3" customWidth="1"/>
    <col min="67" max="67" width="9.140625" style="3" customWidth="1"/>
    <col min="68" max="68" width="9.85546875" style="3" customWidth="1"/>
    <col min="69" max="69" width="4.28515625" style="3" customWidth="1"/>
    <col min="70" max="70" width="4.7109375" style="3" customWidth="1"/>
    <col min="71" max="71" width="9.42578125" style="3" customWidth="1"/>
    <col min="72" max="72" width="4.42578125" style="3" customWidth="1"/>
    <col min="73" max="73" width="7.42578125" style="3" customWidth="1"/>
    <col min="74" max="74" width="6.85546875" style="3" customWidth="1"/>
    <col min="75" max="75" width="7" style="3" customWidth="1"/>
    <col min="76" max="76" width="5.5703125" style="3" customWidth="1"/>
    <col min="77" max="77" width="9.5703125" style="3" customWidth="1"/>
    <col min="78" max="78" width="10.140625" style="3" customWidth="1"/>
    <col min="79" max="79" width="10" style="3" customWidth="1"/>
    <col min="80" max="80" width="4.7109375" style="3" customWidth="1"/>
    <col min="81" max="81" width="5.28515625" style="3" customWidth="1"/>
    <col min="82" max="82" width="9.28515625" style="3" customWidth="1"/>
    <col min="83" max="83" width="8.140625" style="3" customWidth="1"/>
    <col min="84" max="84" width="8.7109375" style="3" customWidth="1"/>
    <col min="85" max="85" width="7.28515625" style="3" customWidth="1"/>
    <col min="86" max="86" width="4.28515625" style="3" customWidth="1"/>
    <col min="87" max="87" width="5.5703125" style="3" customWidth="1"/>
    <col min="88" max="88" width="9.85546875" style="3" customWidth="1"/>
    <col min="89" max="89" width="9.28515625" style="3" customWidth="1"/>
    <col min="90" max="90" width="10.42578125" style="3" customWidth="1"/>
    <col min="91" max="91" width="4.140625" style="3" customWidth="1"/>
    <col min="92" max="92" width="7.5703125" style="3" customWidth="1"/>
    <col min="93" max="93" width="9.5703125" style="3" customWidth="1"/>
    <col min="94" max="94" width="7.28515625" style="3" customWidth="1"/>
    <col min="95" max="95" width="7.140625" style="3" customWidth="1"/>
    <col min="96" max="96" width="6.7109375" style="3" customWidth="1"/>
    <col min="97" max="97" width="7.85546875" style="3" customWidth="1"/>
    <col min="98" max="16384" width="8.7109375" style="3"/>
  </cols>
  <sheetData>
    <row r="1" spans="1:166" ht="30">
      <c r="A1" s="346" t="s">
        <v>50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6"/>
      <c r="CC1" s="346"/>
      <c r="CD1" s="346"/>
      <c r="CE1" s="346"/>
      <c r="CF1" s="346"/>
      <c r="CG1" s="346"/>
      <c r="CH1" s="346"/>
      <c r="CI1" s="346"/>
      <c r="CJ1" s="346"/>
      <c r="CK1" s="346"/>
      <c r="CL1" s="346"/>
      <c r="CM1" s="346"/>
      <c r="CN1" s="346"/>
      <c r="CO1" s="346"/>
      <c r="CP1" s="346"/>
      <c r="CQ1" s="346"/>
      <c r="CR1" s="346"/>
      <c r="CS1" s="346"/>
    </row>
    <row r="2" spans="1:166" ht="30.75" thickBot="1">
      <c r="A2" s="346" t="s">
        <v>198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H2" s="346"/>
      <c r="BI2" s="346"/>
      <c r="BJ2" s="346"/>
      <c r="BK2" s="346"/>
      <c r="BL2" s="346"/>
      <c r="BM2" s="346"/>
      <c r="BN2" s="346"/>
      <c r="BO2" s="346"/>
      <c r="BP2" s="346"/>
      <c r="BQ2" s="346"/>
      <c r="BR2" s="346"/>
      <c r="BS2" s="346"/>
      <c r="BT2" s="346"/>
      <c r="BU2" s="346"/>
      <c r="BV2" s="346"/>
      <c r="BW2" s="346"/>
      <c r="BX2" s="346"/>
      <c r="BY2" s="346"/>
      <c r="BZ2" s="346"/>
      <c r="CA2" s="346"/>
      <c r="CB2" s="346"/>
      <c r="CC2" s="346"/>
      <c r="CD2" s="346"/>
      <c r="CE2" s="346"/>
      <c r="CF2" s="346"/>
      <c r="CG2" s="346"/>
      <c r="CH2" s="346"/>
      <c r="CI2" s="346"/>
      <c r="CJ2" s="346"/>
      <c r="CK2" s="346"/>
      <c r="CL2" s="346"/>
      <c r="CM2" s="346"/>
      <c r="CN2" s="346"/>
      <c r="CO2" s="346"/>
      <c r="CP2" s="346"/>
      <c r="CQ2" s="346"/>
      <c r="CR2" s="346"/>
      <c r="CS2" s="346"/>
    </row>
    <row r="3" spans="1:166" ht="52.5" customHeight="1">
      <c r="A3" s="338" t="s">
        <v>31</v>
      </c>
      <c r="B3" s="340" t="s">
        <v>0</v>
      </c>
      <c r="C3" s="340" t="s">
        <v>171</v>
      </c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 t="s">
        <v>1</v>
      </c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  <c r="BK3" s="340"/>
      <c r="BL3" s="340"/>
      <c r="BM3" s="340"/>
      <c r="BN3" s="340"/>
      <c r="BO3" s="340"/>
      <c r="BP3" s="340"/>
      <c r="BQ3" s="340"/>
      <c r="BR3" s="340"/>
      <c r="BS3" s="340"/>
      <c r="BT3" s="340"/>
      <c r="BU3" s="340"/>
      <c r="BV3" s="340"/>
      <c r="BW3" s="340"/>
      <c r="BX3" s="340"/>
      <c r="BY3" s="340"/>
      <c r="BZ3" s="340"/>
      <c r="CA3" s="340"/>
      <c r="CB3" s="340"/>
      <c r="CC3" s="340"/>
      <c r="CD3" s="340"/>
      <c r="CE3" s="340"/>
      <c r="CF3" s="340"/>
      <c r="CG3" s="340"/>
      <c r="CH3" s="340"/>
      <c r="CI3" s="340"/>
      <c r="CJ3" s="340"/>
      <c r="CK3" s="340"/>
      <c r="CL3" s="340"/>
      <c r="CM3" s="340"/>
      <c r="CN3" s="340"/>
      <c r="CO3" s="340"/>
      <c r="CP3" s="340"/>
      <c r="CQ3" s="340"/>
      <c r="CR3" s="340"/>
      <c r="CS3" s="341"/>
    </row>
    <row r="4" spans="1:166" ht="30" customHeight="1">
      <c r="A4" s="339"/>
      <c r="B4" s="279"/>
      <c r="C4" s="342" t="s">
        <v>186</v>
      </c>
      <c r="D4" s="288" t="s">
        <v>84</v>
      </c>
      <c r="E4" s="288" t="s">
        <v>29</v>
      </c>
      <c r="F4" s="147" t="s">
        <v>41</v>
      </c>
      <c r="G4" s="274"/>
      <c r="H4" s="274"/>
      <c r="I4" s="274"/>
      <c r="J4" s="274"/>
      <c r="K4" s="274"/>
      <c r="L4" s="274"/>
      <c r="M4" s="274"/>
      <c r="N4" s="279" t="s">
        <v>2</v>
      </c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 t="s">
        <v>3</v>
      </c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 t="s">
        <v>4</v>
      </c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 t="s">
        <v>24</v>
      </c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348"/>
    </row>
    <row r="5" spans="1:166" ht="32.25" customHeight="1">
      <c r="A5" s="339"/>
      <c r="B5" s="279"/>
      <c r="C5" s="343"/>
      <c r="D5" s="322"/>
      <c r="E5" s="322"/>
      <c r="F5" s="148" t="s">
        <v>45</v>
      </c>
      <c r="G5" s="323" t="s">
        <v>87</v>
      </c>
      <c r="H5" s="283" t="s">
        <v>28</v>
      </c>
      <c r="I5" s="284"/>
      <c r="J5" s="284"/>
      <c r="K5" s="284"/>
      <c r="L5" s="284"/>
      <c r="M5" s="285"/>
      <c r="N5" s="279" t="s">
        <v>174</v>
      </c>
      <c r="O5" s="279"/>
      <c r="P5" s="279"/>
      <c r="Q5" s="279"/>
      <c r="R5" s="279"/>
      <c r="S5" s="279"/>
      <c r="T5" s="279"/>
      <c r="U5" s="279"/>
      <c r="V5" s="279"/>
      <c r="W5" s="289" t="s">
        <v>170</v>
      </c>
      <c r="X5" s="289"/>
      <c r="Y5" s="279" t="s">
        <v>175</v>
      </c>
      <c r="Z5" s="279"/>
      <c r="AA5" s="279"/>
      <c r="AB5" s="279"/>
      <c r="AC5" s="279"/>
      <c r="AD5" s="279"/>
      <c r="AE5" s="279"/>
      <c r="AF5" s="279"/>
      <c r="AG5" s="279"/>
      <c r="AH5" s="289" t="s">
        <v>170</v>
      </c>
      <c r="AI5" s="289"/>
      <c r="AJ5" s="279" t="s">
        <v>176</v>
      </c>
      <c r="AK5" s="279"/>
      <c r="AL5" s="279"/>
      <c r="AM5" s="279"/>
      <c r="AN5" s="279"/>
      <c r="AO5" s="279"/>
      <c r="AP5" s="279"/>
      <c r="AQ5" s="279"/>
      <c r="AR5" s="289" t="s">
        <v>170</v>
      </c>
      <c r="AS5" s="289"/>
      <c r="AT5" s="279" t="s">
        <v>177</v>
      </c>
      <c r="AU5" s="279"/>
      <c r="AV5" s="279"/>
      <c r="AW5" s="279"/>
      <c r="AX5" s="279"/>
      <c r="AY5" s="279"/>
      <c r="AZ5" s="279"/>
      <c r="BA5" s="279"/>
      <c r="BB5" s="289" t="s">
        <v>170</v>
      </c>
      <c r="BC5" s="289"/>
      <c r="BD5" s="279" t="s">
        <v>172</v>
      </c>
      <c r="BE5" s="279"/>
      <c r="BF5" s="279"/>
      <c r="BG5" s="279"/>
      <c r="BH5" s="279"/>
      <c r="BI5" s="279"/>
      <c r="BJ5" s="279"/>
      <c r="BK5" s="279"/>
      <c r="BL5" s="289" t="s">
        <v>170</v>
      </c>
      <c r="BM5" s="289"/>
      <c r="BN5" s="279" t="s">
        <v>173</v>
      </c>
      <c r="BO5" s="279"/>
      <c r="BP5" s="279"/>
      <c r="BQ5" s="279"/>
      <c r="BR5" s="279"/>
      <c r="BS5" s="279"/>
      <c r="BT5" s="279"/>
      <c r="BU5" s="279"/>
      <c r="BV5" s="279"/>
      <c r="BW5" s="289" t="s">
        <v>170</v>
      </c>
      <c r="BX5" s="289"/>
      <c r="BY5" s="279" t="s">
        <v>178</v>
      </c>
      <c r="BZ5" s="279"/>
      <c r="CA5" s="279"/>
      <c r="CB5" s="279"/>
      <c r="CC5" s="279"/>
      <c r="CD5" s="279"/>
      <c r="CE5" s="279"/>
      <c r="CF5" s="279"/>
      <c r="CG5" s="279"/>
      <c r="CH5" s="289" t="s">
        <v>170</v>
      </c>
      <c r="CI5" s="289"/>
      <c r="CJ5" s="279" t="s">
        <v>179</v>
      </c>
      <c r="CK5" s="279"/>
      <c r="CL5" s="279"/>
      <c r="CM5" s="279"/>
      <c r="CN5" s="279"/>
      <c r="CO5" s="279"/>
      <c r="CP5" s="279"/>
      <c r="CQ5" s="279"/>
      <c r="CR5" s="289" t="s">
        <v>170</v>
      </c>
      <c r="CS5" s="289"/>
    </row>
    <row r="6" spans="1:166" ht="120" customHeight="1">
      <c r="A6" s="339"/>
      <c r="B6" s="279"/>
      <c r="C6" s="343"/>
      <c r="D6" s="322"/>
      <c r="E6" s="322"/>
      <c r="F6" s="149"/>
      <c r="G6" s="324"/>
      <c r="H6" s="271" t="s">
        <v>6</v>
      </c>
      <c r="I6" s="271" t="s">
        <v>43</v>
      </c>
      <c r="J6" s="271" t="s">
        <v>42</v>
      </c>
      <c r="K6" s="272" t="s">
        <v>47</v>
      </c>
      <c r="L6" s="150" t="s">
        <v>72</v>
      </c>
      <c r="M6" s="271" t="s">
        <v>21</v>
      </c>
      <c r="N6" s="296" t="s">
        <v>85</v>
      </c>
      <c r="O6" s="295" t="s">
        <v>84</v>
      </c>
      <c r="P6" s="279" t="s">
        <v>46</v>
      </c>
      <c r="Q6" s="279"/>
      <c r="R6" s="279"/>
      <c r="S6" s="279"/>
      <c r="T6" s="279"/>
      <c r="U6" s="279"/>
      <c r="V6" s="281" t="s">
        <v>22</v>
      </c>
      <c r="W6" s="281" t="s">
        <v>23</v>
      </c>
      <c r="X6" s="288" t="s">
        <v>183</v>
      </c>
      <c r="Y6" s="294" t="s">
        <v>180</v>
      </c>
      <c r="Z6" s="295" t="s">
        <v>84</v>
      </c>
      <c r="AA6" s="280" t="s">
        <v>46</v>
      </c>
      <c r="AB6" s="280"/>
      <c r="AC6" s="280"/>
      <c r="AD6" s="280"/>
      <c r="AE6" s="280"/>
      <c r="AF6" s="280"/>
      <c r="AG6" s="281" t="s">
        <v>22</v>
      </c>
      <c r="AH6" s="281" t="s">
        <v>23</v>
      </c>
      <c r="AI6" s="288" t="s">
        <v>184</v>
      </c>
      <c r="AJ6" s="294" t="s">
        <v>180</v>
      </c>
      <c r="AK6" s="295" t="s">
        <v>84</v>
      </c>
      <c r="AL6" s="280" t="s">
        <v>46</v>
      </c>
      <c r="AM6" s="280"/>
      <c r="AN6" s="280"/>
      <c r="AO6" s="280"/>
      <c r="AP6" s="280"/>
      <c r="AQ6" s="281" t="s">
        <v>22</v>
      </c>
      <c r="AR6" s="281" t="s">
        <v>23</v>
      </c>
      <c r="AS6" s="288" t="s">
        <v>184</v>
      </c>
      <c r="AT6" s="294" t="s">
        <v>180</v>
      </c>
      <c r="AU6" s="295" t="s">
        <v>84</v>
      </c>
      <c r="AV6" s="280" t="s">
        <v>46</v>
      </c>
      <c r="AW6" s="280"/>
      <c r="AX6" s="280"/>
      <c r="AY6" s="280"/>
      <c r="AZ6" s="280"/>
      <c r="BA6" s="281" t="s">
        <v>22</v>
      </c>
      <c r="BB6" s="281" t="s">
        <v>23</v>
      </c>
      <c r="BC6" s="288" t="s">
        <v>185</v>
      </c>
      <c r="BD6" s="294" t="s">
        <v>180</v>
      </c>
      <c r="BE6" s="295" t="s">
        <v>84</v>
      </c>
      <c r="BF6" s="280" t="s">
        <v>46</v>
      </c>
      <c r="BG6" s="280"/>
      <c r="BH6" s="280"/>
      <c r="BI6" s="280"/>
      <c r="BJ6" s="280"/>
      <c r="BK6" s="281" t="s">
        <v>22</v>
      </c>
      <c r="BL6" s="281" t="s">
        <v>23</v>
      </c>
      <c r="BM6" s="288" t="s">
        <v>185</v>
      </c>
      <c r="BN6" s="294" t="s">
        <v>180</v>
      </c>
      <c r="BO6" s="295" t="s">
        <v>84</v>
      </c>
      <c r="BP6" s="280" t="s">
        <v>46</v>
      </c>
      <c r="BQ6" s="280"/>
      <c r="BR6" s="280"/>
      <c r="BS6" s="280"/>
      <c r="BT6" s="280"/>
      <c r="BU6" s="280"/>
      <c r="BV6" s="281" t="s">
        <v>22</v>
      </c>
      <c r="BW6" s="281" t="s">
        <v>23</v>
      </c>
      <c r="BX6" s="288" t="s">
        <v>185</v>
      </c>
      <c r="BY6" s="294" t="s">
        <v>180</v>
      </c>
      <c r="BZ6" s="295" t="s">
        <v>84</v>
      </c>
      <c r="CA6" s="280" t="s">
        <v>46</v>
      </c>
      <c r="CB6" s="280"/>
      <c r="CC6" s="280"/>
      <c r="CD6" s="280"/>
      <c r="CE6" s="280"/>
      <c r="CF6" s="280"/>
      <c r="CG6" s="281" t="s">
        <v>22</v>
      </c>
      <c r="CH6" s="281" t="s">
        <v>23</v>
      </c>
      <c r="CI6" s="288" t="s">
        <v>184</v>
      </c>
      <c r="CJ6" s="294" t="s">
        <v>180</v>
      </c>
      <c r="CK6" s="295" t="s">
        <v>84</v>
      </c>
      <c r="CL6" s="280" t="s">
        <v>46</v>
      </c>
      <c r="CM6" s="280"/>
      <c r="CN6" s="280"/>
      <c r="CO6" s="280"/>
      <c r="CP6" s="280"/>
      <c r="CQ6" s="281" t="s">
        <v>22</v>
      </c>
      <c r="CR6" s="281" t="s">
        <v>23</v>
      </c>
      <c r="CS6" s="347" t="s">
        <v>184</v>
      </c>
    </row>
    <row r="7" spans="1:166" ht="30">
      <c r="A7" s="339"/>
      <c r="B7" s="279"/>
      <c r="C7" s="343"/>
      <c r="D7" s="322"/>
      <c r="E7" s="322"/>
      <c r="F7" s="149"/>
      <c r="G7" s="324"/>
      <c r="H7" s="151"/>
      <c r="I7" s="151"/>
      <c r="J7" s="151"/>
      <c r="K7" s="151"/>
      <c r="L7" s="273"/>
      <c r="M7" s="151"/>
      <c r="N7" s="297"/>
      <c r="O7" s="295"/>
      <c r="P7" s="282" t="s">
        <v>5</v>
      </c>
      <c r="Q7" s="282"/>
      <c r="R7" s="282"/>
      <c r="S7" s="282"/>
      <c r="T7" s="282"/>
      <c r="U7" s="282"/>
      <c r="V7" s="281"/>
      <c r="W7" s="281"/>
      <c r="X7" s="288"/>
      <c r="Y7" s="294"/>
      <c r="Z7" s="295"/>
      <c r="AA7" s="345" t="s">
        <v>5</v>
      </c>
      <c r="AB7" s="345"/>
      <c r="AC7" s="345"/>
      <c r="AD7" s="345"/>
      <c r="AE7" s="345"/>
      <c r="AF7" s="345"/>
      <c r="AG7" s="281"/>
      <c r="AH7" s="281"/>
      <c r="AI7" s="288"/>
      <c r="AJ7" s="294"/>
      <c r="AK7" s="295"/>
      <c r="AL7" s="345" t="s">
        <v>5</v>
      </c>
      <c r="AM7" s="345"/>
      <c r="AN7" s="345"/>
      <c r="AO7" s="345"/>
      <c r="AP7" s="345"/>
      <c r="AQ7" s="281"/>
      <c r="AR7" s="281"/>
      <c r="AS7" s="288"/>
      <c r="AT7" s="294"/>
      <c r="AU7" s="295"/>
      <c r="AV7" s="345" t="s">
        <v>5</v>
      </c>
      <c r="AW7" s="345"/>
      <c r="AX7" s="345"/>
      <c r="AY7" s="345"/>
      <c r="AZ7" s="345"/>
      <c r="BA7" s="281"/>
      <c r="BB7" s="281"/>
      <c r="BC7" s="288"/>
      <c r="BD7" s="294"/>
      <c r="BE7" s="295"/>
      <c r="BF7" s="345" t="s">
        <v>5</v>
      </c>
      <c r="BG7" s="345"/>
      <c r="BH7" s="345"/>
      <c r="BI7" s="345"/>
      <c r="BJ7" s="345"/>
      <c r="BK7" s="281"/>
      <c r="BL7" s="281"/>
      <c r="BM7" s="288"/>
      <c r="BN7" s="294"/>
      <c r="BO7" s="295"/>
      <c r="BP7" s="345" t="s">
        <v>5</v>
      </c>
      <c r="BQ7" s="345"/>
      <c r="BR7" s="345"/>
      <c r="BS7" s="345"/>
      <c r="BT7" s="345"/>
      <c r="BU7" s="345"/>
      <c r="BV7" s="281"/>
      <c r="BW7" s="281"/>
      <c r="BX7" s="288"/>
      <c r="BY7" s="294"/>
      <c r="BZ7" s="295"/>
      <c r="CA7" s="345" t="s">
        <v>5</v>
      </c>
      <c r="CB7" s="345"/>
      <c r="CC7" s="345"/>
      <c r="CD7" s="345"/>
      <c r="CE7" s="345"/>
      <c r="CF7" s="345"/>
      <c r="CG7" s="281"/>
      <c r="CH7" s="281"/>
      <c r="CI7" s="288"/>
      <c r="CJ7" s="294"/>
      <c r="CK7" s="295"/>
      <c r="CL7" s="345" t="s">
        <v>5</v>
      </c>
      <c r="CM7" s="345"/>
      <c r="CN7" s="345"/>
      <c r="CO7" s="345"/>
      <c r="CP7" s="345"/>
      <c r="CQ7" s="281"/>
      <c r="CR7" s="281"/>
      <c r="CS7" s="347"/>
    </row>
    <row r="8" spans="1:166" ht="249.75" customHeight="1">
      <c r="A8" s="339"/>
      <c r="B8" s="279"/>
      <c r="C8" s="344"/>
      <c r="D8" s="322"/>
      <c r="E8" s="322"/>
      <c r="F8" s="152"/>
      <c r="G8" s="325"/>
      <c r="H8" s="153"/>
      <c r="I8" s="153"/>
      <c r="J8" s="153"/>
      <c r="K8" s="153"/>
      <c r="L8" s="153"/>
      <c r="M8" s="153"/>
      <c r="N8" s="298"/>
      <c r="O8" s="295"/>
      <c r="P8" s="15" t="s">
        <v>6</v>
      </c>
      <c r="Q8" s="15" t="s">
        <v>43</v>
      </c>
      <c r="R8" s="15" t="s">
        <v>42</v>
      </c>
      <c r="S8" s="16" t="s">
        <v>47</v>
      </c>
      <c r="T8" s="16" t="s">
        <v>21</v>
      </c>
      <c r="U8" s="16" t="s">
        <v>44</v>
      </c>
      <c r="V8" s="281"/>
      <c r="W8" s="281"/>
      <c r="X8" s="288"/>
      <c r="Y8" s="294"/>
      <c r="Z8" s="295"/>
      <c r="AA8" s="15" t="s">
        <v>6</v>
      </c>
      <c r="AB8" s="15" t="s">
        <v>43</v>
      </c>
      <c r="AC8" s="15" t="s">
        <v>42</v>
      </c>
      <c r="AD8" s="16" t="s">
        <v>47</v>
      </c>
      <c r="AE8" s="16" t="s">
        <v>21</v>
      </c>
      <c r="AF8" s="16" t="s">
        <v>44</v>
      </c>
      <c r="AG8" s="281"/>
      <c r="AH8" s="281"/>
      <c r="AI8" s="288"/>
      <c r="AJ8" s="294"/>
      <c r="AK8" s="295"/>
      <c r="AL8" s="15" t="s">
        <v>6</v>
      </c>
      <c r="AM8" s="15" t="s">
        <v>43</v>
      </c>
      <c r="AN8" s="15" t="s">
        <v>42</v>
      </c>
      <c r="AO8" s="16" t="s">
        <v>47</v>
      </c>
      <c r="AP8" s="16" t="s">
        <v>21</v>
      </c>
      <c r="AQ8" s="281"/>
      <c r="AR8" s="281"/>
      <c r="AS8" s="288"/>
      <c r="AT8" s="294"/>
      <c r="AU8" s="295"/>
      <c r="AV8" s="15" t="s">
        <v>6</v>
      </c>
      <c r="AW8" s="15" t="s">
        <v>43</v>
      </c>
      <c r="AX8" s="15" t="s">
        <v>42</v>
      </c>
      <c r="AY8" s="16" t="s">
        <v>47</v>
      </c>
      <c r="AZ8" s="16" t="s">
        <v>21</v>
      </c>
      <c r="BA8" s="281"/>
      <c r="BB8" s="281"/>
      <c r="BC8" s="288"/>
      <c r="BD8" s="294"/>
      <c r="BE8" s="295"/>
      <c r="BF8" s="15" t="s">
        <v>6</v>
      </c>
      <c r="BG8" s="15" t="s">
        <v>43</v>
      </c>
      <c r="BH8" s="15" t="s">
        <v>42</v>
      </c>
      <c r="BI8" s="16" t="s">
        <v>47</v>
      </c>
      <c r="BJ8" s="16" t="s">
        <v>21</v>
      </c>
      <c r="BK8" s="281"/>
      <c r="BL8" s="281"/>
      <c r="BM8" s="288"/>
      <c r="BN8" s="294"/>
      <c r="BO8" s="295"/>
      <c r="BP8" s="15" t="s">
        <v>6</v>
      </c>
      <c r="BQ8" s="15" t="s">
        <v>43</v>
      </c>
      <c r="BR8" s="15" t="s">
        <v>42</v>
      </c>
      <c r="BS8" s="16" t="s">
        <v>47</v>
      </c>
      <c r="BT8" s="16" t="s">
        <v>70</v>
      </c>
      <c r="BU8" s="16" t="s">
        <v>21</v>
      </c>
      <c r="BV8" s="281"/>
      <c r="BW8" s="281"/>
      <c r="BX8" s="288"/>
      <c r="BY8" s="294"/>
      <c r="BZ8" s="295"/>
      <c r="CA8" s="15" t="s">
        <v>6</v>
      </c>
      <c r="CB8" s="15" t="s">
        <v>43</v>
      </c>
      <c r="CC8" s="15" t="s">
        <v>42</v>
      </c>
      <c r="CD8" s="16" t="s">
        <v>47</v>
      </c>
      <c r="CE8" s="16" t="s">
        <v>70</v>
      </c>
      <c r="CF8" s="16" t="s">
        <v>21</v>
      </c>
      <c r="CG8" s="281"/>
      <c r="CH8" s="281"/>
      <c r="CI8" s="288"/>
      <c r="CJ8" s="294"/>
      <c r="CK8" s="295"/>
      <c r="CL8" s="15" t="s">
        <v>6</v>
      </c>
      <c r="CM8" s="15" t="s">
        <v>43</v>
      </c>
      <c r="CN8" s="15" t="s">
        <v>164</v>
      </c>
      <c r="CO8" s="16" t="s">
        <v>47</v>
      </c>
      <c r="CP8" s="16" t="s">
        <v>21</v>
      </c>
      <c r="CQ8" s="281"/>
      <c r="CR8" s="281"/>
      <c r="CS8" s="347"/>
    </row>
    <row r="9" spans="1:166" s="5" customFormat="1" ht="60">
      <c r="A9" s="17" t="s">
        <v>51</v>
      </c>
      <c r="B9" s="18" t="s">
        <v>88</v>
      </c>
      <c r="C9" s="19">
        <f>C10+C20+C24+C26</f>
        <v>1476</v>
      </c>
      <c r="D9" s="19">
        <f>D10+D20+D24+D26</f>
        <v>1404</v>
      </c>
      <c r="E9" s="19">
        <f t="shared" ref="E9:H9" si="0">E10+E20+E24+E26</f>
        <v>0</v>
      </c>
      <c r="F9" s="19">
        <f t="shared" si="0"/>
        <v>1404</v>
      </c>
      <c r="G9" s="19">
        <f t="shared" si="0"/>
        <v>300</v>
      </c>
      <c r="H9" s="19">
        <f t="shared" si="0"/>
        <v>1139</v>
      </c>
      <c r="I9" s="19">
        <f t="shared" ref="I9" si="1">I10+I20+I24+I26</f>
        <v>0</v>
      </c>
      <c r="J9" s="19">
        <f t="shared" ref="J9" si="2">J10+J20+J24+J26</f>
        <v>0</v>
      </c>
      <c r="K9" s="19">
        <f t="shared" ref="K9:L9" si="3">K10+K20+K24+K26</f>
        <v>538</v>
      </c>
      <c r="L9" s="19">
        <f t="shared" si="3"/>
        <v>0</v>
      </c>
      <c r="M9" s="19">
        <f t="shared" ref="M9" si="4">M10+M20+M24+M26</f>
        <v>0</v>
      </c>
      <c r="N9" s="19">
        <f t="shared" ref="N9:O9" si="5">N10+N20+N24+N26</f>
        <v>612</v>
      </c>
      <c r="O9" s="19">
        <f t="shared" si="5"/>
        <v>612</v>
      </c>
      <c r="P9" s="19">
        <f t="shared" ref="P9" si="6">P10+P20+P24+P26</f>
        <v>477</v>
      </c>
      <c r="Q9" s="19">
        <f t="shared" ref="Q9" si="7">Q10+Q20+Q24+Q26</f>
        <v>0</v>
      </c>
      <c r="R9" s="19">
        <f t="shared" ref="R9" si="8">R10+R20+R24+R26</f>
        <v>0</v>
      </c>
      <c r="S9" s="19">
        <f t="shared" ref="S9" si="9">S10+S20+S24+S26</f>
        <v>219</v>
      </c>
      <c r="T9" s="19">
        <f t="shared" ref="T9" si="10">T10+T20+T24+T26</f>
        <v>0</v>
      </c>
      <c r="U9" s="19">
        <f t="shared" ref="U9" si="11">U10+U20+U24+U26</f>
        <v>0</v>
      </c>
      <c r="V9" s="19">
        <f t="shared" ref="V9" si="12">V10+V20+V24+V26</f>
        <v>36</v>
      </c>
      <c r="W9" s="19">
        <f t="shared" ref="W9" si="13">W10+W20+W24+W26</f>
        <v>0</v>
      </c>
      <c r="X9" s="19">
        <f t="shared" ref="X9" si="14">X10+X20+X24+X26</f>
        <v>0</v>
      </c>
      <c r="Y9" s="19">
        <f t="shared" ref="Y9" si="15">Y10+Y20+Y24+Y26</f>
        <v>864</v>
      </c>
      <c r="Z9" s="19">
        <f t="shared" ref="Z9" si="16">Z10+Z20+Z24+Z26</f>
        <v>792</v>
      </c>
      <c r="AA9" s="19">
        <f t="shared" ref="AA9" si="17">AA10+AA20+AA24+AA26</f>
        <v>540</v>
      </c>
      <c r="AB9" s="19">
        <f t="shared" ref="AB9" si="18">AB10+AB20+AB24+AB26</f>
        <v>0</v>
      </c>
      <c r="AC9" s="19">
        <f t="shared" ref="AC9" si="19">AC10+AC20+AC24+AC26</f>
        <v>0</v>
      </c>
      <c r="AD9" s="19">
        <f t="shared" ref="AD9" si="20">AD10+AD20+AD24+AD26</f>
        <v>234</v>
      </c>
      <c r="AE9" s="19">
        <f t="shared" ref="AE9" si="21">AE10+AE20+AE24+AE26</f>
        <v>0</v>
      </c>
      <c r="AF9" s="19">
        <f t="shared" ref="AF9" si="22">AF10+AF20+AF24+AF26</f>
        <v>0</v>
      </c>
      <c r="AG9" s="19">
        <f t="shared" ref="AG9" si="23">AG10+AG20+AG24+AG26</f>
        <v>18</v>
      </c>
      <c r="AH9" s="19">
        <f t="shared" ref="AH9" si="24">AH10+AH20+AH24+AH26</f>
        <v>72</v>
      </c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20"/>
      <c r="BE9" s="20"/>
      <c r="BF9" s="20"/>
      <c r="BG9" s="19"/>
      <c r="BH9" s="19"/>
      <c r="BI9" s="19"/>
      <c r="BJ9" s="19"/>
      <c r="BK9" s="19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19"/>
      <c r="CN9" s="19"/>
      <c r="CO9" s="19"/>
      <c r="CP9" s="19"/>
      <c r="CQ9" s="19"/>
      <c r="CR9" s="19"/>
      <c r="CS9" s="21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</row>
    <row r="10" spans="1:166" ht="90">
      <c r="A10" s="275" t="s">
        <v>102</v>
      </c>
      <c r="B10" s="22" t="s">
        <v>89</v>
      </c>
      <c r="C10" s="23">
        <f>SUM(C11:C19)</f>
        <v>852</v>
      </c>
      <c r="D10" s="23">
        <f>SUM(D11:D19)</f>
        <v>828</v>
      </c>
      <c r="E10" s="23">
        <v>0</v>
      </c>
      <c r="F10" s="23">
        <f t="shared" ref="F10:M10" si="25">SUM(F11:F19)</f>
        <v>879</v>
      </c>
      <c r="G10" s="23">
        <v>208</v>
      </c>
      <c r="H10" s="23">
        <f t="shared" si="25"/>
        <v>558</v>
      </c>
      <c r="I10" s="23">
        <f t="shared" si="25"/>
        <v>0</v>
      </c>
      <c r="J10" s="23">
        <f t="shared" si="25"/>
        <v>0</v>
      </c>
      <c r="K10" s="23">
        <f t="shared" si="25"/>
        <v>299</v>
      </c>
      <c r="L10" s="23">
        <f t="shared" si="25"/>
        <v>0</v>
      </c>
      <c r="M10" s="23">
        <f t="shared" si="25"/>
        <v>0</v>
      </c>
      <c r="N10" s="23">
        <f t="shared" ref="N10" si="26">SUM(N11:N19)</f>
        <v>426</v>
      </c>
      <c r="O10" s="23">
        <f t="shared" ref="O10" si="27">SUM(O11:O19)</f>
        <v>426</v>
      </c>
      <c r="P10" s="23">
        <f t="shared" ref="P10" si="28">SUM(P11:P19)</f>
        <v>287</v>
      </c>
      <c r="Q10" s="23">
        <f t="shared" ref="Q10" si="29">SUM(Q11:Q19)</f>
        <v>0</v>
      </c>
      <c r="R10" s="23">
        <f t="shared" ref="R10" si="30">SUM(R11:R19)</f>
        <v>0</v>
      </c>
      <c r="S10" s="23">
        <f t="shared" ref="S10" si="31">SUM(S11:S19)</f>
        <v>139</v>
      </c>
      <c r="T10" s="23">
        <f t="shared" ref="T10" si="32">SUM(T11:T19)</f>
        <v>0</v>
      </c>
      <c r="U10" s="23">
        <f t="shared" ref="U10" si="33">SUM(U11:U19)</f>
        <v>0</v>
      </c>
      <c r="V10" s="23">
        <f t="shared" ref="V10" si="34">SUM(V11:V19)</f>
        <v>0</v>
      </c>
      <c r="W10" s="23">
        <f t="shared" ref="W10" si="35">SUM(W11:W19)</f>
        <v>0</v>
      </c>
      <c r="X10" s="23"/>
      <c r="Y10" s="23">
        <f t="shared" ref="Y10" si="36">SUM(Y11:Y19)</f>
        <v>426</v>
      </c>
      <c r="Z10" s="23">
        <f t="shared" ref="Z10:AG10" si="37">SUM(Z11:Z19)</f>
        <v>402</v>
      </c>
      <c r="AA10" s="23">
        <f t="shared" si="37"/>
        <v>252</v>
      </c>
      <c r="AB10" s="23">
        <f t="shared" si="37"/>
        <v>0</v>
      </c>
      <c r="AC10" s="23">
        <f t="shared" si="37"/>
        <v>0</v>
      </c>
      <c r="AD10" s="23">
        <f t="shared" si="37"/>
        <v>150</v>
      </c>
      <c r="AE10" s="23">
        <f t="shared" si="37"/>
        <v>0</v>
      </c>
      <c r="AF10" s="23">
        <f t="shared" si="37"/>
        <v>0</v>
      </c>
      <c r="AG10" s="23">
        <f t="shared" si="37"/>
        <v>0</v>
      </c>
      <c r="AH10" s="23">
        <v>24</v>
      </c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5"/>
      <c r="CM10" s="23"/>
      <c r="CN10" s="23"/>
      <c r="CO10" s="23"/>
      <c r="CP10" s="23"/>
      <c r="CQ10" s="23"/>
      <c r="CR10" s="23"/>
      <c r="CS10" s="26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</row>
    <row r="11" spans="1:166" ht="33">
      <c r="A11" s="154" t="s">
        <v>93</v>
      </c>
      <c r="B11" s="155" t="s">
        <v>7</v>
      </c>
      <c r="C11" s="156">
        <v>124</v>
      </c>
      <c r="D11" s="157">
        <f>SUM(O11,Z11)</f>
        <v>100</v>
      </c>
      <c r="E11" s="158">
        <f t="shared" ref="E11:E17" si="38">V11+AG11+AQ11+BA11+BK11+BV11+CG11+CQ11</f>
        <v>0</v>
      </c>
      <c r="F11" s="158">
        <v>100</v>
      </c>
      <c r="G11" s="159"/>
      <c r="H11" s="158">
        <v>80</v>
      </c>
      <c r="I11" s="158">
        <v>0</v>
      </c>
      <c r="J11" s="158">
        <v>0</v>
      </c>
      <c r="K11" s="158">
        <v>20</v>
      </c>
      <c r="L11" s="158">
        <v>0</v>
      </c>
      <c r="M11" s="158">
        <v>0</v>
      </c>
      <c r="N11" s="160">
        <f>SUM(O11,W11)</f>
        <v>34</v>
      </c>
      <c r="O11" s="161">
        <f>SUM(P11:V11)</f>
        <v>34</v>
      </c>
      <c r="P11" s="162">
        <v>24</v>
      </c>
      <c r="Q11" s="162"/>
      <c r="R11" s="162"/>
      <c r="S11" s="162">
        <v>10</v>
      </c>
      <c r="T11" s="162"/>
      <c r="U11" s="162"/>
      <c r="V11" s="162"/>
      <c r="W11" s="162"/>
      <c r="X11" s="163"/>
      <c r="Y11" s="164">
        <v>90</v>
      </c>
      <c r="Z11" s="165">
        <v>66</v>
      </c>
      <c r="AA11" s="162">
        <v>56</v>
      </c>
      <c r="AB11" s="162"/>
      <c r="AC11" s="166"/>
      <c r="AD11" s="166">
        <v>10</v>
      </c>
      <c r="AE11" s="166"/>
      <c r="AF11" s="166"/>
      <c r="AG11" s="166"/>
      <c r="AH11" s="166">
        <v>24</v>
      </c>
      <c r="AI11" s="167" t="s">
        <v>36</v>
      </c>
      <c r="AJ11" s="33"/>
      <c r="AK11" s="28"/>
      <c r="AL11" s="32"/>
      <c r="AM11" s="32"/>
      <c r="AN11" s="32"/>
      <c r="AO11" s="32"/>
      <c r="AP11" s="32"/>
      <c r="AQ11" s="32"/>
      <c r="AR11" s="36"/>
      <c r="AS11" s="36"/>
      <c r="AT11" s="33"/>
      <c r="AU11" s="37"/>
      <c r="AV11" s="38"/>
      <c r="AW11" s="35"/>
      <c r="AX11" s="39"/>
      <c r="AY11" s="39"/>
      <c r="AZ11" s="32"/>
      <c r="BA11" s="32"/>
      <c r="BB11" s="32"/>
      <c r="BC11" s="32"/>
      <c r="BD11" s="40"/>
      <c r="BE11" s="41"/>
      <c r="BF11" s="38"/>
      <c r="BG11" s="36"/>
      <c r="BH11" s="36"/>
      <c r="BI11" s="36"/>
      <c r="BJ11" s="36"/>
      <c r="BK11" s="36"/>
      <c r="BL11" s="36"/>
      <c r="BM11" s="36"/>
      <c r="BN11" s="33"/>
      <c r="BO11" s="37"/>
      <c r="BP11" s="38"/>
      <c r="BQ11" s="38"/>
      <c r="BR11" s="36"/>
      <c r="BS11" s="36"/>
      <c r="BT11" s="36"/>
      <c r="BU11" s="36"/>
      <c r="BV11" s="36"/>
      <c r="BW11" s="36"/>
      <c r="BX11" s="36"/>
      <c r="BY11" s="33"/>
      <c r="BZ11" s="37"/>
      <c r="CA11" s="38"/>
      <c r="CB11" s="36"/>
      <c r="CC11" s="36"/>
      <c r="CD11" s="36"/>
      <c r="CE11" s="36"/>
      <c r="CF11" s="36"/>
      <c r="CG11" s="36"/>
      <c r="CH11" s="36"/>
      <c r="CI11" s="36"/>
      <c r="CJ11" s="33"/>
      <c r="CK11" s="37"/>
      <c r="CL11" s="38"/>
      <c r="CM11" s="36"/>
      <c r="CN11" s="36"/>
      <c r="CO11" s="36"/>
      <c r="CP11" s="36"/>
      <c r="CQ11" s="36"/>
      <c r="CR11" s="36"/>
      <c r="CS11" s="42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</row>
    <row r="12" spans="1:166" ht="33">
      <c r="A12" s="168" t="s">
        <v>94</v>
      </c>
      <c r="B12" s="155" t="s">
        <v>8</v>
      </c>
      <c r="C12" s="156">
        <v>117</v>
      </c>
      <c r="D12" s="157">
        <f t="shared" ref="D12:D19" si="39">SUM(O12,Z12)</f>
        <v>117</v>
      </c>
      <c r="E12" s="158">
        <f t="shared" si="38"/>
        <v>0</v>
      </c>
      <c r="F12" s="158">
        <v>117</v>
      </c>
      <c r="G12" s="159"/>
      <c r="H12" s="158">
        <v>97</v>
      </c>
      <c r="I12" s="158">
        <v>0</v>
      </c>
      <c r="J12" s="158">
        <v>0</v>
      </c>
      <c r="K12" s="158">
        <v>20</v>
      </c>
      <c r="L12" s="158">
        <v>0</v>
      </c>
      <c r="M12" s="158">
        <v>0</v>
      </c>
      <c r="N12" s="160">
        <f t="shared" ref="N12:N19" si="40">SUM(O12,W12)</f>
        <v>51</v>
      </c>
      <c r="O12" s="161">
        <f t="shared" ref="O12:O19" si="41">SUM(P12:V12)</f>
        <v>51</v>
      </c>
      <c r="P12" s="162">
        <v>41</v>
      </c>
      <c r="Q12" s="162"/>
      <c r="R12" s="162"/>
      <c r="S12" s="162">
        <v>10</v>
      </c>
      <c r="T12" s="162"/>
      <c r="U12" s="162"/>
      <c r="V12" s="162"/>
      <c r="W12" s="162"/>
      <c r="X12" s="162"/>
      <c r="Y12" s="160">
        <v>66</v>
      </c>
      <c r="Z12" s="161">
        <v>66</v>
      </c>
      <c r="AA12" s="162">
        <v>56</v>
      </c>
      <c r="AB12" s="162"/>
      <c r="AC12" s="169"/>
      <c r="AD12" s="169">
        <v>10</v>
      </c>
      <c r="AE12" s="170"/>
      <c r="AF12" s="170"/>
      <c r="AG12" s="170"/>
      <c r="AH12" s="170"/>
      <c r="AI12" s="171" t="s">
        <v>35</v>
      </c>
      <c r="AJ12" s="33"/>
      <c r="AK12" s="28"/>
      <c r="AL12" s="32"/>
      <c r="AM12" s="32"/>
      <c r="AN12" s="32"/>
      <c r="AO12" s="32"/>
      <c r="AP12" s="39"/>
      <c r="AQ12" s="39"/>
      <c r="AR12" s="39"/>
      <c r="AS12" s="39"/>
      <c r="AT12" s="43"/>
      <c r="AU12" s="28"/>
      <c r="AV12" s="32"/>
      <c r="AW12" s="35"/>
      <c r="AX12" s="32"/>
      <c r="AY12" s="32"/>
      <c r="AZ12" s="39"/>
      <c r="BA12" s="39"/>
      <c r="BB12" s="39"/>
      <c r="BC12" s="38"/>
      <c r="BD12" s="40"/>
      <c r="BE12" s="41"/>
      <c r="BF12" s="35"/>
      <c r="BG12" s="39"/>
      <c r="BH12" s="39"/>
      <c r="BI12" s="39"/>
      <c r="BJ12" s="39"/>
      <c r="BK12" s="39"/>
      <c r="BL12" s="39"/>
      <c r="BM12" s="39"/>
      <c r="BN12" s="40"/>
      <c r="BO12" s="41"/>
      <c r="BP12" s="35"/>
      <c r="BQ12" s="35"/>
      <c r="BR12" s="39"/>
      <c r="BS12" s="39"/>
      <c r="BT12" s="39"/>
      <c r="BU12" s="39"/>
      <c r="BV12" s="39"/>
      <c r="BW12" s="39"/>
      <c r="BX12" s="39"/>
      <c r="BY12" s="40"/>
      <c r="BZ12" s="41"/>
      <c r="CA12" s="35"/>
      <c r="CB12" s="39"/>
      <c r="CC12" s="39"/>
      <c r="CD12" s="39"/>
      <c r="CE12" s="39"/>
      <c r="CF12" s="39"/>
      <c r="CG12" s="39"/>
      <c r="CH12" s="39"/>
      <c r="CI12" s="39"/>
      <c r="CJ12" s="40"/>
      <c r="CK12" s="41"/>
      <c r="CL12" s="35"/>
      <c r="CM12" s="39"/>
      <c r="CN12" s="39"/>
      <c r="CO12" s="39"/>
      <c r="CP12" s="39"/>
      <c r="CQ12" s="39"/>
      <c r="CR12" s="39"/>
      <c r="CS12" s="4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</row>
    <row r="13" spans="1:166" ht="33">
      <c r="A13" s="168" t="s">
        <v>95</v>
      </c>
      <c r="B13" s="155" t="s">
        <v>9</v>
      </c>
      <c r="C13" s="156">
        <v>78</v>
      </c>
      <c r="D13" s="157">
        <f t="shared" si="39"/>
        <v>78</v>
      </c>
      <c r="E13" s="158">
        <f t="shared" si="38"/>
        <v>0</v>
      </c>
      <c r="F13" s="158">
        <v>78</v>
      </c>
      <c r="G13" s="159"/>
      <c r="H13" s="158">
        <v>2</v>
      </c>
      <c r="I13" s="158">
        <v>0</v>
      </c>
      <c r="J13" s="158">
        <v>0</v>
      </c>
      <c r="K13" s="158">
        <v>76</v>
      </c>
      <c r="L13" s="158">
        <v>0</v>
      </c>
      <c r="M13" s="158">
        <v>0</v>
      </c>
      <c r="N13" s="160">
        <f t="shared" si="40"/>
        <v>34</v>
      </c>
      <c r="O13" s="161">
        <f t="shared" si="41"/>
        <v>34</v>
      </c>
      <c r="P13" s="162">
        <v>0</v>
      </c>
      <c r="Q13" s="162"/>
      <c r="R13" s="162"/>
      <c r="S13" s="162">
        <v>34</v>
      </c>
      <c r="T13" s="162"/>
      <c r="U13" s="162"/>
      <c r="V13" s="162"/>
      <c r="W13" s="162"/>
      <c r="X13" s="162"/>
      <c r="Y13" s="160">
        <f>Z13+AH13</f>
        <v>44</v>
      </c>
      <c r="Z13" s="161">
        <f>SUM(AA13:AG13)</f>
        <v>44</v>
      </c>
      <c r="AA13" s="162"/>
      <c r="AB13" s="162"/>
      <c r="AC13" s="169"/>
      <c r="AD13" s="169">
        <v>44</v>
      </c>
      <c r="AE13" s="170"/>
      <c r="AF13" s="170"/>
      <c r="AG13" s="170"/>
      <c r="AH13" s="170"/>
      <c r="AI13" s="171" t="s">
        <v>35</v>
      </c>
      <c r="AJ13" s="33"/>
      <c r="AK13" s="28"/>
      <c r="AL13" s="32"/>
      <c r="AM13" s="32"/>
      <c r="AN13" s="32"/>
      <c r="AO13" s="32"/>
      <c r="AP13" s="39"/>
      <c r="AQ13" s="39"/>
      <c r="AR13" s="39"/>
      <c r="AS13" s="38"/>
      <c r="AT13" s="43"/>
      <c r="AU13" s="28"/>
      <c r="AV13" s="32"/>
      <c r="AW13" s="35"/>
      <c r="AX13" s="39"/>
      <c r="AY13" s="39"/>
      <c r="AZ13" s="39"/>
      <c r="BA13" s="39"/>
      <c r="BB13" s="32"/>
      <c r="BC13" s="38"/>
      <c r="BD13" s="40"/>
      <c r="BE13" s="41"/>
      <c r="BF13" s="35"/>
      <c r="BG13" s="39"/>
      <c r="BH13" s="39"/>
      <c r="BI13" s="39"/>
      <c r="BJ13" s="39"/>
      <c r="BK13" s="39"/>
      <c r="BL13" s="39"/>
      <c r="BM13" s="39"/>
      <c r="BN13" s="40"/>
      <c r="BO13" s="41"/>
      <c r="BP13" s="35"/>
      <c r="BQ13" s="35"/>
      <c r="BR13" s="39"/>
      <c r="BS13" s="39"/>
      <c r="BT13" s="39"/>
      <c r="BU13" s="39"/>
      <c r="BV13" s="39"/>
      <c r="BW13" s="39"/>
      <c r="BX13" s="39"/>
      <c r="BY13" s="40"/>
      <c r="BZ13" s="41"/>
      <c r="CA13" s="35"/>
      <c r="CB13" s="39"/>
      <c r="CC13" s="39"/>
      <c r="CD13" s="39"/>
      <c r="CE13" s="39"/>
      <c r="CF13" s="39"/>
      <c r="CG13" s="39"/>
      <c r="CH13" s="39"/>
      <c r="CI13" s="39"/>
      <c r="CJ13" s="40"/>
      <c r="CK13" s="41"/>
      <c r="CL13" s="35"/>
      <c r="CM13" s="39"/>
      <c r="CN13" s="39"/>
      <c r="CO13" s="39"/>
      <c r="CP13" s="39"/>
      <c r="CQ13" s="39"/>
      <c r="CR13" s="39"/>
      <c r="CS13" s="4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</row>
    <row r="14" spans="1:166" ht="33">
      <c r="A14" s="168" t="s">
        <v>96</v>
      </c>
      <c r="B14" s="155" t="s">
        <v>10</v>
      </c>
      <c r="C14" s="156">
        <v>139</v>
      </c>
      <c r="D14" s="157">
        <f t="shared" si="39"/>
        <v>139</v>
      </c>
      <c r="E14" s="158">
        <f t="shared" si="38"/>
        <v>0</v>
      </c>
      <c r="F14" s="158">
        <v>139</v>
      </c>
      <c r="G14" s="159"/>
      <c r="H14" s="158">
        <v>97</v>
      </c>
      <c r="I14" s="158">
        <v>0</v>
      </c>
      <c r="J14" s="158">
        <v>0</v>
      </c>
      <c r="K14" s="158">
        <v>20</v>
      </c>
      <c r="L14" s="158">
        <v>0</v>
      </c>
      <c r="M14" s="158">
        <v>0</v>
      </c>
      <c r="N14" s="160">
        <f t="shared" si="40"/>
        <v>51</v>
      </c>
      <c r="O14" s="161">
        <f t="shared" si="41"/>
        <v>51</v>
      </c>
      <c r="P14" s="162">
        <v>41</v>
      </c>
      <c r="Q14" s="166"/>
      <c r="R14" s="166"/>
      <c r="S14" s="166">
        <v>10</v>
      </c>
      <c r="T14" s="166"/>
      <c r="U14" s="166"/>
      <c r="V14" s="166"/>
      <c r="W14" s="166"/>
      <c r="X14" s="166"/>
      <c r="Y14" s="160">
        <f>Z14+AH14</f>
        <v>88</v>
      </c>
      <c r="Z14" s="172">
        <f>SUM(AA14:AG14)</f>
        <v>88</v>
      </c>
      <c r="AA14" s="173">
        <v>78</v>
      </c>
      <c r="AB14" s="173"/>
      <c r="AC14" s="174"/>
      <c r="AD14" s="174">
        <v>10</v>
      </c>
      <c r="AE14" s="174"/>
      <c r="AF14" s="174"/>
      <c r="AG14" s="174"/>
      <c r="AH14" s="175"/>
      <c r="AI14" s="176" t="s">
        <v>35</v>
      </c>
      <c r="AJ14" s="33"/>
      <c r="AK14" s="28"/>
      <c r="AL14" s="32"/>
      <c r="AM14" s="32"/>
      <c r="AN14" s="32"/>
      <c r="AO14" s="32"/>
      <c r="AP14" s="39"/>
      <c r="AQ14" s="39"/>
      <c r="AR14" s="39"/>
      <c r="AS14" s="45"/>
      <c r="AT14" s="43"/>
      <c r="AU14" s="28"/>
      <c r="AV14" s="32"/>
      <c r="AW14" s="35"/>
      <c r="AX14" s="39"/>
      <c r="AY14" s="39"/>
      <c r="AZ14" s="39"/>
      <c r="BA14" s="39"/>
      <c r="BB14" s="32"/>
      <c r="BC14" s="46"/>
      <c r="BD14" s="47"/>
      <c r="BE14" s="48"/>
      <c r="BF14" s="35"/>
      <c r="BG14" s="39"/>
      <c r="BH14" s="39"/>
      <c r="BI14" s="39"/>
      <c r="BJ14" s="39"/>
      <c r="BK14" s="39"/>
      <c r="BL14" s="39"/>
      <c r="BM14" s="39"/>
      <c r="BN14" s="40"/>
      <c r="BO14" s="41"/>
      <c r="BP14" s="35"/>
      <c r="BQ14" s="35"/>
      <c r="BR14" s="39"/>
      <c r="BS14" s="39"/>
      <c r="BT14" s="39"/>
      <c r="BU14" s="39"/>
      <c r="BV14" s="39"/>
      <c r="BW14" s="39"/>
      <c r="BX14" s="39"/>
      <c r="BY14" s="40"/>
      <c r="BZ14" s="41"/>
      <c r="CA14" s="35"/>
      <c r="CB14" s="39"/>
      <c r="CC14" s="39"/>
      <c r="CD14" s="39"/>
      <c r="CE14" s="39"/>
      <c r="CF14" s="39"/>
      <c r="CG14" s="39"/>
      <c r="CH14" s="39"/>
      <c r="CI14" s="39"/>
      <c r="CJ14" s="40"/>
      <c r="CK14" s="41"/>
      <c r="CL14" s="35"/>
      <c r="CM14" s="39"/>
      <c r="CN14" s="39"/>
      <c r="CO14" s="39"/>
      <c r="CP14" s="39"/>
      <c r="CQ14" s="39"/>
      <c r="CR14" s="39"/>
      <c r="CS14" s="4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</row>
    <row r="15" spans="1:166" ht="33">
      <c r="A15" s="168" t="s">
        <v>97</v>
      </c>
      <c r="B15" s="155" t="s">
        <v>105</v>
      </c>
      <c r="C15" s="156">
        <v>105</v>
      </c>
      <c r="D15" s="157">
        <f t="shared" si="39"/>
        <v>105</v>
      </c>
      <c r="E15" s="158">
        <f t="shared" si="38"/>
        <v>0</v>
      </c>
      <c r="F15" s="158">
        <v>156</v>
      </c>
      <c r="G15" s="159"/>
      <c r="H15" s="158">
        <v>126</v>
      </c>
      <c r="I15" s="158">
        <v>0</v>
      </c>
      <c r="J15" s="158">
        <v>0</v>
      </c>
      <c r="K15" s="158">
        <v>30</v>
      </c>
      <c r="L15" s="158">
        <v>0</v>
      </c>
      <c r="M15" s="158">
        <v>0</v>
      </c>
      <c r="N15" s="160">
        <f t="shared" si="40"/>
        <v>67</v>
      </c>
      <c r="O15" s="161">
        <f t="shared" si="41"/>
        <v>67</v>
      </c>
      <c r="P15" s="162">
        <v>55</v>
      </c>
      <c r="Q15" s="166"/>
      <c r="R15" s="166"/>
      <c r="S15" s="166">
        <v>12</v>
      </c>
      <c r="T15" s="166"/>
      <c r="U15" s="166"/>
      <c r="V15" s="162"/>
      <c r="W15" s="162"/>
      <c r="X15" s="163"/>
      <c r="Y15" s="160">
        <v>38</v>
      </c>
      <c r="Z15" s="172">
        <f>SUM(AA15:AG15)</f>
        <v>38</v>
      </c>
      <c r="AA15" s="162">
        <v>32</v>
      </c>
      <c r="AB15" s="162"/>
      <c r="AC15" s="166"/>
      <c r="AD15" s="166">
        <v>6</v>
      </c>
      <c r="AE15" s="166"/>
      <c r="AF15" s="166"/>
      <c r="AG15" s="166"/>
      <c r="AH15" s="170"/>
      <c r="AI15" s="171" t="s">
        <v>35</v>
      </c>
      <c r="AJ15" s="33"/>
      <c r="AK15" s="28"/>
      <c r="AL15" s="32"/>
      <c r="AM15" s="32"/>
      <c r="AN15" s="32"/>
      <c r="AO15" s="32"/>
      <c r="AP15" s="39"/>
      <c r="AQ15" s="39"/>
      <c r="AR15" s="39"/>
      <c r="AS15" s="38"/>
      <c r="AT15" s="43"/>
      <c r="AU15" s="28"/>
      <c r="AV15" s="32"/>
      <c r="AW15" s="35"/>
      <c r="AX15" s="39"/>
      <c r="AY15" s="39"/>
      <c r="AZ15" s="39"/>
      <c r="BA15" s="39"/>
      <c r="BB15" s="32"/>
      <c r="BC15" s="46"/>
      <c r="BD15" s="47"/>
      <c r="BE15" s="48"/>
      <c r="BF15" s="35"/>
      <c r="BG15" s="39"/>
      <c r="BH15" s="39"/>
      <c r="BI15" s="39"/>
      <c r="BJ15" s="39"/>
      <c r="BK15" s="39"/>
      <c r="BL15" s="39"/>
      <c r="BM15" s="39"/>
      <c r="BN15" s="40"/>
      <c r="BO15" s="41"/>
      <c r="BP15" s="35"/>
      <c r="BQ15" s="35"/>
      <c r="BR15" s="39"/>
      <c r="BS15" s="39"/>
      <c r="BT15" s="39"/>
      <c r="BU15" s="39"/>
      <c r="BV15" s="39"/>
      <c r="BW15" s="39"/>
      <c r="BX15" s="39"/>
      <c r="BY15" s="40"/>
      <c r="BZ15" s="41"/>
      <c r="CA15" s="35"/>
      <c r="CB15" s="39"/>
      <c r="CC15" s="39"/>
      <c r="CD15" s="39"/>
      <c r="CE15" s="39"/>
      <c r="CF15" s="39"/>
      <c r="CG15" s="39"/>
      <c r="CH15" s="39"/>
      <c r="CI15" s="39"/>
      <c r="CJ15" s="40"/>
      <c r="CK15" s="41"/>
      <c r="CL15" s="35"/>
      <c r="CM15" s="39"/>
      <c r="CN15" s="39"/>
      <c r="CO15" s="39"/>
      <c r="CP15" s="39"/>
      <c r="CQ15" s="39"/>
      <c r="CR15" s="39"/>
      <c r="CS15" s="4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</row>
    <row r="16" spans="1:166" ht="33">
      <c r="A16" s="168" t="s">
        <v>98</v>
      </c>
      <c r="B16" s="155" t="s">
        <v>11</v>
      </c>
      <c r="C16" s="156">
        <v>117</v>
      </c>
      <c r="D16" s="157">
        <f t="shared" si="39"/>
        <v>117</v>
      </c>
      <c r="E16" s="158">
        <f t="shared" si="38"/>
        <v>0</v>
      </c>
      <c r="F16" s="158">
        <v>117</v>
      </c>
      <c r="G16" s="159"/>
      <c r="H16" s="158">
        <v>2</v>
      </c>
      <c r="I16" s="158">
        <v>0</v>
      </c>
      <c r="J16" s="158">
        <v>0</v>
      </c>
      <c r="K16" s="158">
        <v>115</v>
      </c>
      <c r="L16" s="158">
        <v>0</v>
      </c>
      <c r="M16" s="158">
        <v>0</v>
      </c>
      <c r="N16" s="160">
        <f t="shared" si="40"/>
        <v>51</v>
      </c>
      <c r="O16" s="161">
        <f t="shared" si="41"/>
        <v>51</v>
      </c>
      <c r="P16" s="162">
        <v>2</v>
      </c>
      <c r="Q16" s="162"/>
      <c r="R16" s="162"/>
      <c r="S16" s="169">
        <v>49</v>
      </c>
      <c r="T16" s="169"/>
      <c r="U16" s="169"/>
      <c r="V16" s="169"/>
      <c r="W16" s="169"/>
      <c r="X16" s="176" t="s">
        <v>35</v>
      </c>
      <c r="Y16" s="160">
        <v>66</v>
      </c>
      <c r="Z16" s="161">
        <v>66</v>
      </c>
      <c r="AA16" s="173">
        <f>V172</f>
        <v>0</v>
      </c>
      <c r="AB16" s="173"/>
      <c r="AC16" s="177"/>
      <c r="AD16" s="177">
        <v>66</v>
      </c>
      <c r="AE16" s="175"/>
      <c r="AF16" s="175"/>
      <c r="AG16" s="175"/>
      <c r="AH16" s="175"/>
      <c r="AI16" s="176" t="s">
        <v>35</v>
      </c>
      <c r="AJ16" s="33"/>
      <c r="AK16" s="28"/>
      <c r="AL16" s="32"/>
      <c r="AM16" s="32"/>
      <c r="AN16" s="32"/>
      <c r="AO16" s="32"/>
      <c r="AP16" s="39"/>
      <c r="AQ16" s="39"/>
      <c r="AR16" s="39"/>
      <c r="AS16" s="50"/>
      <c r="AT16" s="43"/>
      <c r="AU16" s="28"/>
      <c r="AV16" s="32"/>
      <c r="AW16" s="35"/>
      <c r="AX16" s="39"/>
      <c r="AY16" s="39"/>
      <c r="AZ16" s="39"/>
      <c r="BA16" s="39"/>
      <c r="BB16" s="32"/>
      <c r="BC16" s="38"/>
      <c r="BD16" s="51"/>
      <c r="BE16" s="52"/>
      <c r="BF16" s="35"/>
      <c r="BG16" s="39"/>
      <c r="BH16" s="39"/>
      <c r="BI16" s="39"/>
      <c r="BJ16" s="39"/>
      <c r="BK16" s="39"/>
      <c r="BL16" s="39"/>
      <c r="BM16" s="39"/>
      <c r="BN16" s="40"/>
      <c r="BO16" s="41"/>
      <c r="BP16" s="35"/>
      <c r="BQ16" s="35"/>
      <c r="BR16" s="39"/>
      <c r="BS16" s="39"/>
      <c r="BT16" s="39"/>
      <c r="BU16" s="39"/>
      <c r="BV16" s="39"/>
      <c r="BW16" s="39"/>
      <c r="BX16" s="39"/>
      <c r="BY16" s="40"/>
      <c r="BZ16" s="41"/>
      <c r="CA16" s="35"/>
      <c r="CB16" s="39"/>
      <c r="CC16" s="39"/>
      <c r="CD16" s="39"/>
      <c r="CE16" s="39"/>
      <c r="CF16" s="39"/>
      <c r="CG16" s="39"/>
      <c r="CH16" s="39"/>
      <c r="CI16" s="39"/>
      <c r="CJ16" s="40"/>
      <c r="CK16" s="41"/>
      <c r="CL16" s="35"/>
      <c r="CM16" s="39"/>
      <c r="CN16" s="39"/>
      <c r="CO16" s="39"/>
      <c r="CP16" s="39"/>
      <c r="CQ16" s="39"/>
      <c r="CR16" s="39"/>
      <c r="CS16" s="4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</row>
    <row r="17" spans="1:166" ht="66">
      <c r="A17" s="168" t="s">
        <v>99</v>
      </c>
      <c r="B17" s="155" t="s">
        <v>39</v>
      </c>
      <c r="C17" s="156">
        <f>N17+Y17+AJ17+AT17+BD17+BN17+BY17+CJ17</f>
        <v>70</v>
      </c>
      <c r="D17" s="157">
        <f t="shared" si="39"/>
        <v>70</v>
      </c>
      <c r="E17" s="158">
        <f t="shared" si="38"/>
        <v>0</v>
      </c>
      <c r="F17" s="158">
        <v>70</v>
      </c>
      <c r="G17" s="159"/>
      <c r="H17" s="158">
        <v>66</v>
      </c>
      <c r="I17" s="158">
        <v>0</v>
      </c>
      <c r="J17" s="158">
        <v>0</v>
      </c>
      <c r="K17" s="158">
        <v>4</v>
      </c>
      <c r="L17" s="158">
        <v>0</v>
      </c>
      <c r="M17" s="158">
        <v>0</v>
      </c>
      <c r="N17" s="160">
        <f t="shared" ref="N17" si="42">O17+W17</f>
        <v>70</v>
      </c>
      <c r="O17" s="161">
        <v>70</v>
      </c>
      <c r="P17" s="162">
        <v>66</v>
      </c>
      <c r="Q17" s="162"/>
      <c r="R17" s="169"/>
      <c r="S17" s="169">
        <v>4</v>
      </c>
      <c r="T17" s="170"/>
      <c r="U17" s="170"/>
      <c r="V17" s="170"/>
      <c r="W17" s="170"/>
      <c r="X17" s="171" t="s">
        <v>35</v>
      </c>
      <c r="Y17" s="160"/>
      <c r="Z17" s="161"/>
      <c r="AA17" s="162"/>
      <c r="AB17" s="162"/>
      <c r="AC17" s="169"/>
      <c r="AD17" s="169"/>
      <c r="AE17" s="170"/>
      <c r="AF17" s="170"/>
      <c r="AG17" s="170"/>
      <c r="AH17" s="170"/>
      <c r="AI17" s="170"/>
      <c r="AJ17" s="33"/>
      <c r="AK17" s="28"/>
      <c r="AL17" s="32"/>
      <c r="AM17" s="32"/>
      <c r="AN17" s="32"/>
      <c r="AO17" s="32"/>
      <c r="AP17" s="53"/>
      <c r="AQ17" s="53"/>
      <c r="AR17" s="39"/>
      <c r="AS17" s="54"/>
      <c r="AT17" s="40"/>
      <c r="AU17" s="41"/>
      <c r="AV17" s="38"/>
      <c r="AW17" s="35"/>
      <c r="AX17" s="39"/>
      <c r="AY17" s="39"/>
      <c r="AZ17" s="53"/>
      <c r="BA17" s="53"/>
      <c r="BB17" s="32"/>
      <c r="BC17" s="55"/>
      <c r="BD17" s="40"/>
      <c r="BE17" s="41"/>
      <c r="BF17" s="35"/>
      <c r="BG17" s="39"/>
      <c r="BH17" s="39"/>
      <c r="BI17" s="39"/>
      <c r="BJ17" s="39"/>
      <c r="BK17" s="39"/>
      <c r="BL17" s="39"/>
      <c r="BM17" s="39"/>
      <c r="BN17" s="40"/>
      <c r="BO17" s="41"/>
      <c r="BP17" s="35"/>
      <c r="BQ17" s="35"/>
      <c r="BR17" s="39"/>
      <c r="BS17" s="39"/>
      <c r="BT17" s="39"/>
      <c r="BU17" s="39"/>
      <c r="BV17" s="39"/>
      <c r="BW17" s="39"/>
      <c r="BX17" s="39"/>
      <c r="BY17" s="40"/>
      <c r="BZ17" s="41"/>
      <c r="CA17" s="35"/>
      <c r="CB17" s="39"/>
      <c r="CC17" s="39"/>
      <c r="CD17" s="39"/>
      <c r="CE17" s="39"/>
      <c r="CF17" s="39"/>
      <c r="CG17" s="39"/>
      <c r="CH17" s="39"/>
      <c r="CI17" s="39"/>
      <c r="CJ17" s="40"/>
      <c r="CK17" s="41"/>
      <c r="CL17" s="35"/>
      <c r="CM17" s="39"/>
      <c r="CN17" s="39"/>
      <c r="CO17" s="39"/>
      <c r="CP17" s="39"/>
      <c r="CQ17" s="39"/>
      <c r="CR17" s="39"/>
      <c r="CS17" s="4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</row>
    <row r="18" spans="1:166" ht="33">
      <c r="A18" s="168" t="s">
        <v>100</v>
      </c>
      <c r="B18" s="155" t="s">
        <v>37</v>
      </c>
      <c r="C18" s="156">
        <v>34</v>
      </c>
      <c r="D18" s="157">
        <f t="shared" si="39"/>
        <v>34</v>
      </c>
      <c r="E18" s="158">
        <v>0</v>
      </c>
      <c r="F18" s="158">
        <v>34</v>
      </c>
      <c r="G18" s="159"/>
      <c r="H18" s="158">
        <v>30</v>
      </c>
      <c r="I18" s="158">
        <v>0</v>
      </c>
      <c r="J18" s="158">
        <v>0</v>
      </c>
      <c r="K18" s="158">
        <v>4</v>
      </c>
      <c r="L18" s="158">
        <v>0</v>
      </c>
      <c r="M18" s="158">
        <v>0</v>
      </c>
      <c r="N18" s="160">
        <f t="shared" si="40"/>
        <v>0</v>
      </c>
      <c r="O18" s="161">
        <f t="shared" si="41"/>
        <v>0</v>
      </c>
      <c r="P18" s="162"/>
      <c r="Q18" s="162"/>
      <c r="R18" s="162"/>
      <c r="S18" s="162"/>
      <c r="T18" s="162"/>
      <c r="U18" s="162"/>
      <c r="V18" s="162"/>
      <c r="W18" s="162"/>
      <c r="X18" s="178"/>
      <c r="Y18" s="160">
        <v>34</v>
      </c>
      <c r="Z18" s="161">
        <v>34</v>
      </c>
      <c r="AA18" s="162">
        <v>30</v>
      </c>
      <c r="AB18" s="162"/>
      <c r="AC18" s="169"/>
      <c r="AD18" s="169">
        <v>4</v>
      </c>
      <c r="AE18" s="170"/>
      <c r="AF18" s="170"/>
      <c r="AG18" s="170"/>
      <c r="AH18" s="170"/>
      <c r="AI18" s="171" t="s">
        <v>35</v>
      </c>
      <c r="AJ18" s="33"/>
      <c r="AK18" s="28"/>
      <c r="AL18" s="32"/>
      <c r="AM18" s="32"/>
      <c r="AN18" s="32"/>
      <c r="AO18" s="32"/>
      <c r="AP18" s="53"/>
      <c r="AQ18" s="53"/>
      <c r="AR18" s="39"/>
      <c r="AS18" s="54"/>
      <c r="AT18" s="40"/>
      <c r="AU18" s="41"/>
      <c r="AV18" s="38"/>
      <c r="AW18" s="35"/>
      <c r="AX18" s="39"/>
      <c r="AY18" s="39"/>
      <c r="AZ18" s="53"/>
      <c r="BA18" s="53"/>
      <c r="BB18" s="32"/>
      <c r="BC18" s="56"/>
      <c r="BD18" s="40"/>
      <c r="BE18" s="41"/>
      <c r="BF18" s="35"/>
      <c r="BG18" s="39"/>
      <c r="BH18" s="39"/>
      <c r="BI18" s="39"/>
      <c r="BJ18" s="39"/>
      <c r="BK18" s="39"/>
      <c r="BL18" s="39"/>
      <c r="BM18" s="39"/>
      <c r="BN18" s="40"/>
      <c r="BO18" s="41"/>
      <c r="BP18" s="35"/>
      <c r="BQ18" s="35"/>
      <c r="BR18" s="39"/>
      <c r="BS18" s="39"/>
      <c r="BT18" s="39"/>
      <c r="BU18" s="39"/>
      <c r="BV18" s="39"/>
      <c r="BW18" s="39"/>
      <c r="BX18" s="39"/>
      <c r="BY18" s="40"/>
      <c r="BZ18" s="41"/>
      <c r="CA18" s="35"/>
      <c r="CB18" s="39"/>
      <c r="CC18" s="39"/>
      <c r="CD18" s="39"/>
      <c r="CE18" s="39"/>
      <c r="CF18" s="39"/>
      <c r="CG18" s="39"/>
      <c r="CH18" s="39"/>
      <c r="CI18" s="39"/>
      <c r="CJ18" s="40"/>
      <c r="CK18" s="41"/>
      <c r="CL18" s="35"/>
      <c r="CM18" s="39"/>
      <c r="CN18" s="39"/>
      <c r="CO18" s="39"/>
      <c r="CP18" s="39"/>
      <c r="CQ18" s="39"/>
      <c r="CR18" s="39"/>
      <c r="CS18" s="4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</row>
    <row r="19" spans="1:166" ht="33.75">
      <c r="A19" s="168" t="s">
        <v>101</v>
      </c>
      <c r="B19" s="155" t="s">
        <v>187</v>
      </c>
      <c r="C19" s="156">
        <v>68</v>
      </c>
      <c r="D19" s="157">
        <f t="shared" si="39"/>
        <v>68</v>
      </c>
      <c r="E19" s="158">
        <v>0</v>
      </c>
      <c r="F19" s="158">
        <v>68</v>
      </c>
      <c r="G19" s="159"/>
      <c r="H19" s="158">
        <v>58</v>
      </c>
      <c r="I19" s="158">
        <v>0</v>
      </c>
      <c r="J19" s="158">
        <v>0</v>
      </c>
      <c r="K19" s="158">
        <v>10</v>
      </c>
      <c r="L19" s="158">
        <v>0</v>
      </c>
      <c r="M19" s="158">
        <v>0</v>
      </c>
      <c r="N19" s="160">
        <f t="shared" si="40"/>
        <v>68</v>
      </c>
      <c r="O19" s="161">
        <f t="shared" si="41"/>
        <v>68</v>
      </c>
      <c r="P19" s="179">
        <v>58</v>
      </c>
      <c r="Q19" s="179"/>
      <c r="R19" s="179"/>
      <c r="S19" s="179">
        <v>10</v>
      </c>
      <c r="T19" s="180"/>
      <c r="U19" s="180"/>
      <c r="V19" s="180"/>
      <c r="W19" s="180"/>
      <c r="X19" s="176" t="s">
        <v>35</v>
      </c>
      <c r="Y19" s="160"/>
      <c r="Z19" s="172"/>
      <c r="AA19" s="173"/>
      <c r="AB19" s="173"/>
      <c r="AC19" s="173"/>
      <c r="AD19" s="173"/>
      <c r="AE19" s="173"/>
      <c r="AF19" s="173"/>
      <c r="AG19" s="173"/>
      <c r="AH19" s="173"/>
      <c r="AI19" s="181"/>
      <c r="AJ19" s="33"/>
      <c r="AK19" s="28"/>
      <c r="AL19" s="32"/>
      <c r="AM19" s="32"/>
      <c r="AN19" s="32"/>
      <c r="AO19" s="32"/>
      <c r="AP19" s="53"/>
      <c r="AQ19" s="53"/>
      <c r="AR19" s="39"/>
      <c r="AS19" s="55"/>
      <c r="AT19" s="40"/>
      <c r="AU19" s="41"/>
      <c r="AV19" s="38"/>
      <c r="AW19" s="35"/>
      <c r="AX19" s="39"/>
      <c r="AY19" s="39"/>
      <c r="AZ19" s="58"/>
      <c r="BA19" s="58"/>
      <c r="BB19" s="32"/>
      <c r="BC19" s="59"/>
      <c r="BD19" s="60"/>
      <c r="BE19" s="61"/>
      <c r="BF19" s="35"/>
      <c r="BG19" s="39"/>
      <c r="BH19" s="39"/>
      <c r="BI19" s="39"/>
      <c r="BJ19" s="39"/>
      <c r="BK19" s="39"/>
      <c r="BL19" s="39"/>
      <c r="BM19" s="39"/>
      <c r="BN19" s="40"/>
      <c r="BO19" s="41"/>
      <c r="BP19" s="35"/>
      <c r="BQ19" s="35"/>
      <c r="BR19" s="39"/>
      <c r="BS19" s="39"/>
      <c r="BT19" s="39"/>
      <c r="BU19" s="39"/>
      <c r="BV19" s="39"/>
      <c r="BW19" s="39"/>
      <c r="BX19" s="39"/>
      <c r="BY19" s="40"/>
      <c r="BZ19" s="41"/>
      <c r="CA19" s="35"/>
      <c r="CB19" s="39"/>
      <c r="CC19" s="39"/>
      <c r="CD19" s="39"/>
      <c r="CE19" s="39"/>
      <c r="CF19" s="39"/>
      <c r="CG19" s="39"/>
      <c r="CH19" s="39"/>
      <c r="CI19" s="39"/>
      <c r="CJ19" s="40"/>
      <c r="CK19" s="41"/>
      <c r="CL19" s="35"/>
      <c r="CM19" s="39"/>
      <c r="CN19" s="39"/>
      <c r="CO19" s="39"/>
      <c r="CP19" s="39"/>
      <c r="CQ19" s="39"/>
      <c r="CR19" s="39"/>
      <c r="CS19" s="4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</row>
    <row r="20" spans="1:166" ht="90">
      <c r="A20" s="276" t="s">
        <v>189</v>
      </c>
      <c r="B20" s="22" t="s">
        <v>188</v>
      </c>
      <c r="C20" s="23">
        <f>SUM(C21:C23)</f>
        <v>488</v>
      </c>
      <c r="D20" s="23">
        <f>SUM(D21:D23)</f>
        <v>440</v>
      </c>
      <c r="E20" s="23">
        <f t="shared" ref="E20:G20" si="43">SUM(E21:E23)</f>
        <v>0</v>
      </c>
      <c r="F20" s="23">
        <f t="shared" si="43"/>
        <v>525</v>
      </c>
      <c r="G20" s="23">
        <f t="shared" si="43"/>
        <v>72</v>
      </c>
      <c r="H20" s="23">
        <f t="shared" ref="H20:M20" si="44">SUM(H21:H26)</f>
        <v>521</v>
      </c>
      <c r="I20" s="23">
        <f t="shared" si="44"/>
        <v>0</v>
      </c>
      <c r="J20" s="23">
        <f t="shared" si="44"/>
        <v>0</v>
      </c>
      <c r="K20" s="23">
        <f t="shared" si="44"/>
        <v>199</v>
      </c>
      <c r="L20" s="23">
        <f t="shared" si="44"/>
        <v>0</v>
      </c>
      <c r="M20" s="23">
        <f t="shared" si="44"/>
        <v>0</v>
      </c>
      <c r="N20" s="24">
        <v>117</v>
      </c>
      <c r="O20" s="24">
        <f>SUM(O21:O23)</f>
        <v>117</v>
      </c>
      <c r="P20" s="24">
        <f t="shared" ref="P20:W20" si="45">SUM(P21:P26)</f>
        <v>159</v>
      </c>
      <c r="Q20" s="24">
        <f t="shared" si="45"/>
        <v>0</v>
      </c>
      <c r="R20" s="24">
        <f t="shared" si="45"/>
        <v>0</v>
      </c>
      <c r="S20" s="24">
        <f t="shared" si="45"/>
        <v>60</v>
      </c>
      <c r="T20" s="24">
        <f t="shared" si="45"/>
        <v>0</v>
      </c>
      <c r="U20" s="24">
        <f t="shared" si="45"/>
        <v>0</v>
      </c>
      <c r="V20" s="24">
        <f t="shared" si="45"/>
        <v>18</v>
      </c>
      <c r="W20" s="24">
        <f t="shared" si="45"/>
        <v>0</v>
      </c>
      <c r="X20" s="24"/>
      <c r="Y20" s="24">
        <f>SUM(Y21:Y23)</f>
        <v>371</v>
      </c>
      <c r="Z20" s="24">
        <f t="shared" ref="Z20:AH20" si="46">SUM(Z21:Z23)</f>
        <v>323</v>
      </c>
      <c r="AA20" s="24">
        <f t="shared" si="46"/>
        <v>259</v>
      </c>
      <c r="AB20" s="24">
        <f t="shared" si="46"/>
        <v>0</v>
      </c>
      <c r="AC20" s="24">
        <f t="shared" si="46"/>
        <v>0</v>
      </c>
      <c r="AD20" s="24">
        <f t="shared" si="46"/>
        <v>64</v>
      </c>
      <c r="AE20" s="24">
        <f t="shared" si="46"/>
        <v>0</v>
      </c>
      <c r="AF20" s="24">
        <f t="shared" si="46"/>
        <v>0</v>
      </c>
      <c r="AG20" s="24">
        <f t="shared" si="46"/>
        <v>0</v>
      </c>
      <c r="AH20" s="24">
        <f t="shared" si="46"/>
        <v>48</v>
      </c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62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</row>
    <row r="21" spans="1:166" ht="109.5" customHeight="1">
      <c r="A21" s="168" t="s">
        <v>190</v>
      </c>
      <c r="B21" s="155" t="s">
        <v>181</v>
      </c>
      <c r="C21" s="156">
        <v>308</v>
      </c>
      <c r="D21" s="157">
        <f>SUM(O21,Z21)</f>
        <v>284</v>
      </c>
      <c r="E21" s="158">
        <f>V21+AG21+AQ21+BA21+BK21+BV21+CG21+CQ21</f>
        <v>0</v>
      </c>
      <c r="F21" s="158">
        <v>284</v>
      </c>
      <c r="G21" s="159">
        <v>20</v>
      </c>
      <c r="H21" s="158">
        <v>238</v>
      </c>
      <c r="I21" s="158">
        <v>0</v>
      </c>
      <c r="J21" s="158">
        <v>0</v>
      </c>
      <c r="K21" s="158">
        <v>52</v>
      </c>
      <c r="L21" s="158">
        <v>0</v>
      </c>
      <c r="M21" s="158">
        <v>0</v>
      </c>
      <c r="N21" s="160">
        <f>SUM(O21,W21)</f>
        <v>117</v>
      </c>
      <c r="O21" s="161">
        <f>SUM(P21:V21)</f>
        <v>117</v>
      </c>
      <c r="P21" s="162">
        <v>97</v>
      </c>
      <c r="Q21" s="162"/>
      <c r="R21" s="162"/>
      <c r="S21" s="169">
        <v>20</v>
      </c>
      <c r="T21" s="169"/>
      <c r="U21" s="169"/>
      <c r="V21" s="169"/>
      <c r="W21" s="169"/>
      <c r="X21" s="176" t="s">
        <v>35</v>
      </c>
      <c r="Y21" s="164">
        <v>191</v>
      </c>
      <c r="Z21" s="157">
        <f>SUM(AA21:AG21)</f>
        <v>167</v>
      </c>
      <c r="AA21" s="162">
        <v>135</v>
      </c>
      <c r="AB21" s="169"/>
      <c r="AC21" s="169"/>
      <c r="AD21" s="174">
        <v>32</v>
      </c>
      <c r="AE21" s="158"/>
      <c r="AF21" s="158"/>
      <c r="AG21" s="158"/>
      <c r="AH21" s="170">
        <v>24</v>
      </c>
      <c r="AI21" s="167" t="s">
        <v>36</v>
      </c>
      <c r="AJ21" s="63"/>
      <c r="AK21" s="64"/>
      <c r="AL21" s="32"/>
      <c r="AM21" s="35"/>
      <c r="AN21" s="32"/>
      <c r="AO21" s="32"/>
      <c r="AP21" s="39"/>
      <c r="AQ21" s="39"/>
      <c r="AR21" s="39"/>
      <c r="AS21" s="55"/>
      <c r="AT21" s="43"/>
      <c r="AU21" s="28"/>
      <c r="AV21" s="32"/>
      <c r="AW21" s="35"/>
      <c r="AX21" s="39"/>
      <c r="AY21" s="39"/>
      <c r="AZ21" s="39"/>
      <c r="BA21" s="39"/>
      <c r="BB21" s="32"/>
      <c r="BC21" s="38"/>
      <c r="BD21" s="65"/>
      <c r="BE21" s="66"/>
      <c r="BF21" s="35"/>
      <c r="BG21" s="39"/>
      <c r="BH21" s="39"/>
      <c r="BI21" s="39"/>
      <c r="BJ21" s="39"/>
      <c r="BK21" s="39"/>
      <c r="BL21" s="39"/>
      <c r="BM21" s="39"/>
      <c r="BN21" s="40"/>
      <c r="BO21" s="41"/>
      <c r="BP21" s="35"/>
      <c r="BQ21" s="39"/>
      <c r="BR21" s="39"/>
      <c r="BS21" s="39"/>
      <c r="BT21" s="39"/>
      <c r="BU21" s="39"/>
      <c r="BV21" s="39"/>
      <c r="BW21" s="39"/>
      <c r="BX21" s="39"/>
      <c r="BY21" s="40"/>
      <c r="BZ21" s="41"/>
      <c r="CA21" s="35"/>
      <c r="CB21" s="39"/>
      <c r="CC21" s="39"/>
      <c r="CD21" s="39"/>
      <c r="CE21" s="39"/>
      <c r="CF21" s="39"/>
      <c r="CG21" s="39"/>
      <c r="CH21" s="39"/>
      <c r="CI21" s="39"/>
      <c r="CJ21" s="40"/>
      <c r="CK21" s="41"/>
      <c r="CL21" s="35"/>
      <c r="CM21" s="39"/>
      <c r="CN21" s="39"/>
      <c r="CO21" s="39"/>
      <c r="CP21" s="39"/>
      <c r="CQ21" s="39"/>
      <c r="CR21" s="39"/>
      <c r="CS21" s="4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</row>
    <row r="22" spans="1:166" ht="33.75">
      <c r="A22" s="168" t="s">
        <v>191</v>
      </c>
      <c r="B22" s="155" t="s">
        <v>182</v>
      </c>
      <c r="C22" s="156">
        <f t="shared" ref="C22:D23" si="47">SUM(N22,Y22)</f>
        <v>78</v>
      </c>
      <c r="D22" s="157">
        <f t="shared" si="47"/>
        <v>78</v>
      </c>
      <c r="E22" s="158">
        <f>V22+AG22+AQ22+BA22+BK22+BV22+CG22+CQ22</f>
        <v>0</v>
      </c>
      <c r="F22" s="158">
        <v>131</v>
      </c>
      <c r="G22" s="159">
        <v>20</v>
      </c>
      <c r="H22" s="158">
        <v>60</v>
      </c>
      <c r="I22" s="158">
        <v>0</v>
      </c>
      <c r="J22" s="158">
        <v>0</v>
      </c>
      <c r="K22" s="158">
        <v>35</v>
      </c>
      <c r="L22" s="158">
        <v>0</v>
      </c>
      <c r="M22" s="158">
        <v>0</v>
      </c>
      <c r="N22" s="160">
        <f t="shared" ref="N22" si="48">SUM(O22,W22)</f>
        <v>0</v>
      </c>
      <c r="O22" s="161">
        <f t="shared" ref="O22" si="49">SUM(P22:V22)</f>
        <v>0</v>
      </c>
      <c r="P22" s="162"/>
      <c r="Q22" s="162"/>
      <c r="R22" s="162"/>
      <c r="S22" s="169"/>
      <c r="T22" s="169"/>
      <c r="U22" s="169"/>
      <c r="V22" s="169"/>
      <c r="W22" s="169"/>
      <c r="X22" s="182"/>
      <c r="Y22" s="164">
        <f>SUM(Z22,AH22)</f>
        <v>78</v>
      </c>
      <c r="Z22" s="157">
        <f>SUM(AA22:AG22)</f>
        <v>78</v>
      </c>
      <c r="AA22" s="162">
        <v>56</v>
      </c>
      <c r="AB22" s="166"/>
      <c r="AC22" s="166"/>
      <c r="AD22" s="183">
        <v>22</v>
      </c>
      <c r="AE22" s="166"/>
      <c r="AF22" s="166"/>
      <c r="AG22" s="166"/>
      <c r="AH22" s="170"/>
      <c r="AI22" s="171" t="s">
        <v>35</v>
      </c>
      <c r="AJ22" s="65"/>
      <c r="AK22" s="66"/>
      <c r="AL22" s="38"/>
      <c r="AM22" s="35"/>
      <c r="AN22" s="35"/>
      <c r="AO22" s="35"/>
      <c r="AP22" s="35"/>
      <c r="AQ22" s="35"/>
      <c r="AR22" s="39"/>
      <c r="AS22" s="57"/>
      <c r="AT22" s="60"/>
      <c r="AU22" s="61"/>
      <c r="AV22" s="38"/>
      <c r="AW22" s="35"/>
      <c r="AX22" s="39"/>
      <c r="AY22" s="39"/>
      <c r="AZ22" s="39"/>
      <c r="BA22" s="39"/>
      <c r="BB22" s="32"/>
      <c r="BC22" s="49"/>
      <c r="BD22" s="47"/>
      <c r="BE22" s="48"/>
      <c r="BF22" s="35"/>
      <c r="BG22" s="39"/>
      <c r="BH22" s="39"/>
      <c r="BI22" s="39"/>
      <c r="BJ22" s="39"/>
      <c r="BK22" s="39"/>
      <c r="BL22" s="39"/>
      <c r="BM22" s="39"/>
      <c r="BN22" s="40"/>
      <c r="BO22" s="41"/>
      <c r="BP22" s="35"/>
      <c r="BQ22" s="39"/>
      <c r="BR22" s="39"/>
      <c r="BS22" s="39"/>
      <c r="BT22" s="39"/>
      <c r="BU22" s="39"/>
      <c r="BV22" s="39"/>
      <c r="BW22" s="39"/>
      <c r="BX22" s="39"/>
      <c r="BY22" s="40"/>
      <c r="BZ22" s="41"/>
      <c r="CA22" s="35"/>
      <c r="CB22" s="39"/>
      <c r="CC22" s="39"/>
      <c r="CD22" s="39"/>
      <c r="CE22" s="39"/>
      <c r="CF22" s="39"/>
      <c r="CG22" s="39"/>
      <c r="CH22" s="39"/>
      <c r="CI22" s="39"/>
      <c r="CJ22" s="40"/>
      <c r="CK22" s="41"/>
      <c r="CL22" s="35"/>
      <c r="CM22" s="39"/>
      <c r="CN22" s="39"/>
      <c r="CO22" s="39"/>
      <c r="CP22" s="39"/>
      <c r="CQ22" s="39"/>
      <c r="CR22" s="39"/>
      <c r="CS22" s="4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</row>
    <row r="23" spans="1:166" ht="33">
      <c r="A23" s="168" t="s">
        <v>192</v>
      </c>
      <c r="B23" s="155" t="s">
        <v>106</v>
      </c>
      <c r="C23" s="156">
        <v>102</v>
      </c>
      <c r="D23" s="157">
        <f t="shared" si="47"/>
        <v>78</v>
      </c>
      <c r="E23" s="158">
        <f>V23+AG23+AQ23+BA23+BK23+BV23+CG23+CQ23</f>
        <v>0</v>
      </c>
      <c r="F23" s="158">
        <v>110</v>
      </c>
      <c r="G23" s="159">
        <v>32</v>
      </c>
      <c r="H23" s="158">
        <v>103</v>
      </c>
      <c r="I23" s="158">
        <v>0</v>
      </c>
      <c r="J23" s="158">
        <v>0</v>
      </c>
      <c r="K23" s="158">
        <v>32</v>
      </c>
      <c r="L23" s="158">
        <v>0</v>
      </c>
      <c r="M23" s="158">
        <v>0</v>
      </c>
      <c r="N23" s="160">
        <f t="shared" ref="N23" si="50">SUM(O23,W23)</f>
        <v>0</v>
      </c>
      <c r="O23" s="161">
        <f t="shared" ref="O23" si="51">SUM(P23:V23)</f>
        <v>0</v>
      </c>
      <c r="P23" s="162"/>
      <c r="Q23" s="162"/>
      <c r="R23" s="162"/>
      <c r="S23" s="162"/>
      <c r="T23" s="162"/>
      <c r="U23" s="162"/>
      <c r="V23" s="162"/>
      <c r="W23" s="162"/>
      <c r="X23" s="162"/>
      <c r="Y23" s="164">
        <v>102</v>
      </c>
      <c r="Z23" s="157">
        <f>SUM(AA23:AG23)</f>
        <v>78</v>
      </c>
      <c r="AA23" s="162">
        <v>68</v>
      </c>
      <c r="AB23" s="169"/>
      <c r="AC23" s="169"/>
      <c r="AD23" s="183">
        <v>10</v>
      </c>
      <c r="AE23" s="170"/>
      <c r="AF23" s="170"/>
      <c r="AG23" s="170"/>
      <c r="AH23" s="170">
        <v>24</v>
      </c>
      <c r="AI23" s="167" t="s">
        <v>36</v>
      </c>
      <c r="AJ23" s="65"/>
      <c r="AK23" s="66"/>
      <c r="AL23" s="38"/>
      <c r="AM23" s="35"/>
      <c r="AN23" s="32"/>
      <c r="AO23" s="32"/>
      <c r="AP23" s="35"/>
      <c r="AQ23" s="35"/>
      <c r="AR23" s="35"/>
      <c r="AS23" s="67"/>
      <c r="AT23" s="68"/>
      <c r="AU23" s="69"/>
      <c r="AV23" s="38"/>
      <c r="AW23" s="35"/>
      <c r="AX23" s="35"/>
      <c r="AY23" s="35"/>
      <c r="AZ23" s="35"/>
      <c r="BA23" s="35"/>
      <c r="BB23" s="32"/>
      <c r="BC23" s="55"/>
      <c r="BD23" s="40"/>
      <c r="BE23" s="41"/>
      <c r="BF23" s="35"/>
      <c r="BG23" s="39"/>
      <c r="BH23" s="39"/>
      <c r="BI23" s="39"/>
      <c r="BJ23" s="39"/>
      <c r="BK23" s="39"/>
      <c r="BL23" s="39"/>
      <c r="BM23" s="39"/>
      <c r="BN23" s="40"/>
      <c r="BO23" s="41"/>
      <c r="BP23" s="35"/>
      <c r="BQ23" s="39"/>
      <c r="BR23" s="39"/>
      <c r="BS23" s="39"/>
      <c r="BT23" s="39"/>
      <c r="BU23" s="39"/>
      <c r="BV23" s="39"/>
      <c r="BW23" s="39"/>
      <c r="BX23" s="39"/>
      <c r="BY23" s="40"/>
      <c r="BZ23" s="41"/>
      <c r="CA23" s="35"/>
      <c r="CB23" s="39"/>
      <c r="CC23" s="39"/>
      <c r="CD23" s="39"/>
      <c r="CE23" s="39"/>
      <c r="CF23" s="39"/>
      <c r="CG23" s="39"/>
      <c r="CH23" s="39"/>
      <c r="CI23" s="39"/>
      <c r="CJ23" s="40"/>
      <c r="CK23" s="41"/>
      <c r="CL23" s="35"/>
      <c r="CM23" s="39"/>
      <c r="CN23" s="39"/>
      <c r="CO23" s="39"/>
      <c r="CP23" s="39"/>
      <c r="CQ23" s="39"/>
      <c r="CR23" s="39"/>
      <c r="CS23" s="4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</row>
    <row r="24" spans="1:166" ht="60">
      <c r="A24" s="277" t="s">
        <v>194</v>
      </c>
      <c r="B24" s="269" t="s">
        <v>193</v>
      </c>
      <c r="C24" s="256">
        <v>100</v>
      </c>
      <c r="D24" s="257">
        <v>100</v>
      </c>
      <c r="E24" s="258"/>
      <c r="F24" s="258"/>
      <c r="G24" s="263">
        <v>20</v>
      </c>
      <c r="H24" s="263">
        <v>60</v>
      </c>
      <c r="I24" s="263">
        <v>0</v>
      </c>
      <c r="J24" s="263">
        <v>0</v>
      </c>
      <c r="K24" s="263">
        <v>40</v>
      </c>
      <c r="L24" s="263">
        <v>0</v>
      </c>
      <c r="M24" s="263">
        <v>0</v>
      </c>
      <c r="N24" s="259">
        <v>51</v>
      </c>
      <c r="O24" s="259">
        <v>51</v>
      </c>
      <c r="P24" s="261">
        <v>31</v>
      </c>
      <c r="Q24" s="261"/>
      <c r="R24" s="261"/>
      <c r="S24" s="261">
        <v>20</v>
      </c>
      <c r="T24" s="260"/>
      <c r="U24" s="260"/>
      <c r="V24" s="260"/>
      <c r="W24" s="260"/>
      <c r="X24" s="260"/>
      <c r="Y24" s="261">
        <v>49</v>
      </c>
      <c r="Z24" s="257">
        <v>49</v>
      </c>
      <c r="AA24" s="261">
        <v>29</v>
      </c>
      <c r="AB24" s="261"/>
      <c r="AC24" s="261"/>
      <c r="AD24" s="270">
        <v>20</v>
      </c>
      <c r="AE24" s="262"/>
      <c r="AF24" s="262"/>
      <c r="AG24" s="262"/>
      <c r="AH24" s="262"/>
      <c r="AI24" s="263"/>
      <c r="AJ24" s="264"/>
      <c r="AK24" s="264"/>
      <c r="AL24" s="23"/>
      <c r="AM24" s="265"/>
      <c r="AN24" s="266"/>
      <c r="AO24" s="266"/>
      <c r="AP24" s="265"/>
      <c r="AQ24" s="265"/>
      <c r="AR24" s="265"/>
      <c r="AS24" s="267"/>
      <c r="AT24" s="267"/>
      <c r="AU24" s="267"/>
      <c r="AV24" s="23"/>
      <c r="AW24" s="265"/>
      <c r="AX24" s="265"/>
      <c r="AY24" s="265"/>
      <c r="AZ24" s="265"/>
      <c r="BA24" s="265"/>
      <c r="BB24" s="266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  <c r="BX24" s="265"/>
      <c r="BY24" s="265"/>
      <c r="BZ24" s="265"/>
      <c r="CA24" s="265"/>
      <c r="CB24" s="265"/>
      <c r="CC24" s="265"/>
      <c r="CD24" s="265"/>
      <c r="CE24" s="265"/>
      <c r="CF24" s="265"/>
      <c r="CG24" s="265"/>
      <c r="CH24" s="265"/>
      <c r="CI24" s="265"/>
      <c r="CJ24" s="265"/>
      <c r="CK24" s="265"/>
      <c r="CL24" s="265"/>
      <c r="CM24" s="265"/>
      <c r="CN24" s="265"/>
      <c r="CO24" s="265"/>
      <c r="CP24" s="265"/>
      <c r="CQ24" s="265"/>
      <c r="CR24" s="265"/>
      <c r="CS24" s="268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</row>
    <row r="25" spans="1:166" ht="33">
      <c r="A25" s="168" t="s">
        <v>195</v>
      </c>
      <c r="B25" s="155" t="s">
        <v>196</v>
      </c>
      <c r="C25" s="156">
        <v>100</v>
      </c>
      <c r="D25" s="157">
        <f>SUM(O25,Z25)</f>
        <v>100</v>
      </c>
      <c r="E25" s="158"/>
      <c r="F25" s="158"/>
      <c r="G25" s="159">
        <v>20</v>
      </c>
      <c r="H25" s="158">
        <v>60</v>
      </c>
      <c r="I25" s="158">
        <v>0</v>
      </c>
      <c r="J25" s="158">
        <v>0</v>
      </c>
      <c r="K25" s="158">
        <v>40</v>
      </c>
      <c r="L25" s="158">
        <v>0</v>
      </c>
      <c r="M25" s="158">
        <v>0</v>
      </c>
      <c r="N25" s="160">
        <v>51</v>
      </c>
      <c r="O25" s="161">
        <f t="shared" ref="O25" si="52">SUM(P25:V25)</f>
        <v>51</v>
      </c>
      <c r="P25" s="162">
        <v>31</v>
      </c>
      <c r="Q25" s="162"/>
      <c r="R25" s="162"/>
      <c r="S25" s="162">
        <v>20</v>
      </c>
      <c r="T25" s="162"/>
      <c r="U25" s="162"/>
      <c r="V25" s="162"/>
      <c r="W25" s="162"/>
      <c r="X25" s="162"/>
      <c r="Y25" s="164">
        <v>49</v>
      </c>
      <c r="Z25" s="157">
        <f>SUM(AA25:AG25)</f>
        <v>49</v>
      </c>
      <c r="AA25" s="162">
        <v>29</v>
      </c>
      <c r="AB25" s="169"/>
      <c r="AC25" s="169"/>
      <c r="AD25" s="183">
        <v>20</v>
      </c>
      <c r="AE25" s="170"/>
      <c r="AF25" s="170"/>
      <c r="AG25" s="170"/>
      <c r="AH25" s="170"/>
      <c r="AI25" s="171" t="s">
        <v>35</v>
      </c>
      <c r="AJ25" s="65"/>
      <c r="AK25" s="66"/>
      <c r="AL25" s="38"/>
      <c r="AM25" s="35"/>
      <c r="AN25" s="32"/>
      <c r="AO25" s="32"/>
      <c r="AP25" s="35"/>
      <c r="AQ25" s="35"/>
      <c r="AR25" s="35"/>
      <c r="AS25" s="67"/>
      <c r="AT25" s="68"/>
      <c r="AU25" s="69"/>
      <c r="AV25" s="38"/>
      <c r="AW25" s="35"/>
      <c r="AX25" s="35"/>
      <c r="AY25" s="35"/>
      <c r="AZ25" s="35"/>
      <c r="BA25" s="35"/>
      <c r="BB25" s="32"/>
      <c r="BC25" s="55"/>
      <c r="BD25" s="40"/>
      <c r="BE25" s="41"/>
      <c r="BF25" s="35"/>
      <c r="BG25" s="39"/>
      <c r="BH25" s="39"/>
      <c r="BI25" s="39"/>
      <c r="BJ25" s="39"/>
      <c r="BK25" s="39"/>
      <c r="BL25" s="39"/>
      <c r="BM25" s="39"/>
      <c r="BN25" s="40"/>
      <c r="BO25" s="41"/>
      <c r="BP25" s="35"/>
      <c r="BQ25" s="39"/>
      <c r="BR25" s="39"/>
      <c r="BS25" s="39"/>
      <c r="BT25" s="39"/>
      <c r="BU25" s="39"/>
      <c r="BV25" s="39"/>
      <c r="BW25" s="39"/>
      <c r="BX25" s="39"/>
      <c r="BY25" s="40"/>
      <c r="BZ25" s="41"/>
      <c r="CA25" s="35"/>
      <c r="CB25" s="39"/>
      <c r="CC25" s="39"/>
      <c r="CD25" s="39"/>
      <c r="CE25" s="39"/>
      <c r="CF25" s="39"/>
      <c r="CG25" s="39"/>
      <c r="CH25" s="39"/>
      <c r="CI25" s="39"/>
      <c r="CJ25" s="40"/>
      <c r="CK25" s="41"/>
      <c r="CL25" s="35"/>
      <c r="CM25" s="39"/>
      <c r="CN25" s="39"/>
      <c r="CO25" s="39"/>
      <c r="CP25" s="39"/>
      <c r="CQ25" s="39"/>
      <c r="CR25" s="39"/>
      <c r="CS25" s="4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</row>
    <row r="26" spans="1:166" ht="42.75" customHeight="1">
      <c r="A26" s="168"/>
      <c r="B26" s="155" t="s">
        <v>197</v>
      </c>
      <c r="C26" s="156">
        <v>36</v>
      </c>
      <c r="D26" s="157">
        <v>36</v>
      </c>
      <c r="E26" s="158"/>
      <c r="F26" s="158"/>
      <c r="G26" s="159"/>
      <c r="H26" s="158"/>
      <c r="I26" s="158"/>
      <c r="J26" s="158"/>
      <c r="K26" s="158"/>
      <c r="L26" s="158"/>
      <c r="M26" s="158"/>
      <c r="N26" s="160">
        <v>18</v>
      </c>
      <c r="O26" s="161">
        <v>18</v>
      </c>
      <c r="P26" s="162"/>
      <c r="Q26" s="162"/>
      <c r="R26" s="162"/>
      <c r="S26" s="162"/>
      <c r="T26" s="162"/>
      <c r="U26" s="162"/>
      <c r="V26" s="162">
        <v>18</v>
      </c>
      <c r="W26" s="162"/>
      <c r="X26" s="162"/>
      <c r="Y26" s="164">
        <v>18</v>
      </c>
      <c r="Z26" s="157">
        <v>18</v>
      </c>
      <c r="AA26" s="162"/>
      <c r="AB26" s="169"/>
      <c r="AC26" s="169"/>
      <c r="AD26" s="183"/>
      <c r="AE26" s="170"/>
      <c r="AF26" s="170"/>
      <c r="AG26" s="170">
        <v>18</v>
      </c>
      <c r="AH26" s="170"/>
      <c r="AI26" s="158"/>
      <c r="AJ26" s="65"/>
      <c r="AK26" s="66"/>
      <c r="AL26" s="38"/>
      <c r="AM26" s="35"/>
      <c r="AN26" s="32"/>
      <c r="AO26" s="32"/>
      <c r="AP26" s="35"/>
      <c r="AQ26" s="35"/>
      <c r="AR26" s="35"/>
      <c r="AS26" s="67"/>
      <c r="AT26" s="68"/>
      <c r="AU26" s="69"/>
      <c r="AV26" s="38"/>
      <c r="AW26" s="35"/>
      <c r="AX26" s="35"/>
      <c r="AY26" s="35"/>
      <c r="AZ26" s="35"/>
      <c r="BA26" s="35"/>
      <c r="BB26" s="32"/>
      <c r="BC26" s="55"/>
      <c r="BD26" s="40"/>
      <c r="BE26" s="41"/>
      <c r="BF26" s="35"/>
      <c r="BG26" s="39"/>
      <c r="BH26" s="39"/>
      <c r="BI26" s="39"/>
      <c r="BJ26" s="39"/>
      <c r="BK26" s="39"/>
      <c r="BL26" s="39"/>
      <c r="BM26" s="39"/>
      <c r="BN26" s="40"/>
      <c r="BO26" s="41"/>
      <c r="BP26" s="35"/>
      <c r="BQ26" s="39"/>
      <c r="BR26" s="39"/>
      <c r="BS26" s="39"/>
      <c r="BT26" s="39"/>
      <c r="BU26" s="39"/>
      <c r="BV26" s="39"/>
      <c r="BW26" s="39"/>
      <c r="BX26" s="39"/>
      <c r="BY26" s="40"/>
      <c r="BZ26" s="41"/>
      <c r="CA26" s="35"/>
      <c r="CB26" s="39"/>
      <c r="CC26" s="39"/>
      <c r="CD26" s="39"/>
      <c r="CE26" s="39"/>
      <c r="CF26" s="39"/>
      <c r="CG26" s="39"/>
      <c r="CH26" s="39"/>
      <c r="CI26" s="39"/>
      <c r="CJ26" s="40"/>
      <c r="CK26" s="41"/>
      <c r="CL26" s="35"/>
      <c r="CM26" s="39"/>
      <c r="CN26" s="39"/>
      <c r="CO26" s="39"/>
      <c r="CP26" s="39"/>
      <c r="CQ26" s="39"/>
      <c r="CR26" s="39"/>
      <c r="CS26" s="4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</row>
    <row r="27" spans="1:166" s="5" customFormat="1" ht="120">
      <c r="A27" s="17" t="s">
        <v>54</v>
      </c>
      <c r="B27" s="18" t="s">
        <v>90</v>
      </c>
      <c r="C27" s="70">
        <f>SUM(C28:C34)</f>
        <v>668</v>
      </c>
      <c r="D27" s="70">
        <f>SUM(D28:D34)</f>
        <v>668</v>
      </c>
      <c r="E27" s="70">
        <f t="shared" ref="E27:F27" si="53">SUM(E28:E34)</f>
        <v>30</v>
      </c>
      <c r="F27" s="70">
        <f t="shared" si="53"/>
        <v>638</v>
      </c>
      <c r="G27" s="70">
        <f t="shared" ref="G27" si="54">SUM(G28:G34)</f>
        <v>148</v>
      </c>
      <c r="H27" s="70">
        <f t="shared" ref="H27" si="55">SUM(H28:H34)</f>
        <v>138</v>
      </c>
      <c r="I27" s="70">
        <f t="shared" ref="I27" si="56">SUM(I28:I34)</f>
        <v>0</v>
      </c>
      <c r="J27" s="70">
        <f t="shared" ref="J27" si="57">SUM(J28:J34)</f>
        <v>0</v>
      </c>
      <c r="K27" s="70">
        <f t="shared" ref="K27" si="58">SUM(K28:K34)</f>
        <v>426</v>
      </c>
      <c r="L27" s="70">
        <f t="shared" ref="L27" si="59">SUM(L28:L34)</f>
        <v>0</v>
      </c>
      <c r="M27" s="70">
        <f t="shared" ref="M27" si="60">SUM(M28:M34)</f>
        <v>0</v>
      </c>
      <c r="N27" s="70">
        <f t="shared" ref="N27" si="61">SUM(N28:N34)</f>
        <v>0</v>
      </c>
      <c r="O27" s="70">
        <f t="shared" ref="O27" si="62">SUM(O28:O34)</f>
        <v>0</v>
      </c>
      <c r="P27" s="70">
        <f t="shared" ref="P27" si="63">SUM(P28:P34)</f>
        <v>0</v>
      </c>
      <c r="Q27" s="70">
        <f t="shared" ref="Q27" si="64">SUM(Q28:Q34)</f>
        <v>0</v>
      </c>
      <c r="R27" s="70">
        <f t="shared" ref="R27" si="65">SUM(R28:R34)</f>
        <v>0</v>
      </c>
      <c r="S27" s="70">
        <f t="shared" ref="S27" si="66">SUM(S28:S34)</f>
        <v>0</v>
      </c>
      <c r="T27" s="70">
        <f t="shared" ref="T27" si="67">SUM(T28:T34)</f>
        <v>0</v>
      </c>
      <c r="U27" s="70">
        <f t="shared" ref="U27" si="68">SUM(U28:U34)</f>
        <v>0</v>
      </c>
      <c r="V27" s="70">
        <f t="shared" ref="V27" si="69">SUM(V28:V34)</f>
        <v>0</v>
      </c>
      <c r="W27" s="70">
        <f t="shared" ref="W27" si="70">SUM(W28:W34)</f>
        <v>0</v>
      </c>
      <c r="X27" s="70">
        <f t="shared" ref="X27" si="71">SUM(X28:X34)</f>
        <v>0</v>
      </c>
      <c r="Y27" s="70">
        <f t="shared" ref="Y27" si="72">SUM(Y28:Y34)</f>
        <v>0</v>
      </c>
      <c r="Z27" s="70">
        <f t="shared" ref="Z27" si="73">SUM(Z28:Z34)</f>
        <v>0</v>
      </c>
      <c r="AA27" s="70">
        <f t="shared" ref="AA27" si="74">SUM(AA28:AA34)</f>
        <v>0</v>
      </c>
      <c r="AB27" s="70">
        <f t="shared" ref="AB27" si="75">SUM(AB28:AB34)</f>
        <v>0</v>
      </c>
      <c r="AC27" s="70">
        <f t="shared" ref="AC27" si="76">SUM(AC28:AC34)</f>
        <v>0</v>
      </c>
      <c r="AD27" s="70">
        <f t="shared" ref="AD27" si="77">SUM(AD28:AD34)</f>
        <v>0</v>
      </c>
      <c r="AE27" s="70">
        <f t="shared" ref="AE27" si="78">SUM(AE28:AE34)</f>
        <v>0</v>
      </c>
      <c r="AF27" s="70">
        <f t="shared" ref="AF27" si="79">SUM(AF28:AF34)</f>
        <v>0</v>
      </c>
      <c r="AG27" s="70">
        <f t="shared" ref="AG27" si="80">SUM(AG28:AG34)</f>
        <v>0</v>
      </c>
      <c r="AH27" s="70">
        <f t="shared" ref="AH27" si="81">SUM(AH28:AH34)</f>
        <v>0</v>
      </c>
      <c r="AI27" s="70">
        <f t="shared" ref="AI27" si="82">SUM(AI28:AI34)</f>
        <v>0</v>
      </c>
      <c r="AJ27" s="70">
        <f>SUM(AK27,AR27)</f>
        <v>236</v>
      </c>
      <c r="AK27" s="70">
        <f t="shared" ref="AK27" si="83">SUM(AK28:AK34)</f>
        <v>236</v>
      </c>
      <c r="AL27" s="70">
        <f t="shared" ref="AL27" si="84">SUM(AL28:AL34)</f>
        <v>128</v>
      </c>
      <c r="AM27" s="70">
        <f t="shared" ref="AM27" si="85">SUM(AM28:AM34)</f>
        <v>0</v>
      </c>
      <c r="AN27" s="70">
        <f t="shared" ref="AN27" si="86">SUM(AN28:AN34)</f>
        <v>0</v>
      </c>
      <c r="AO27" s="70">
        <f t="shared" ref="AO27" si="87">SUM(AO28:AO34)</f>
        <v>94</v>
      </c>
      <c r="AP27" s="70">
        <f t="shared" ref="AP27" si="88">SUM(AP28:AP34)</f>
        <v>0</v>
      </c>
      <c r="AQ27" s="70">
        <f t="shared" ref="AQ27" si="89">SUM(AQ28:AQ34)</f>
        <v>14</v>
      </c>
      <c r="AR27" s="70">
        <f t="shared" ref="AR27" si="90">SUM(AR28:AR34)</f>
        <v>0</v>
      </c>
      <c r="AS27" s="70">
        <f t="shared" ref="AS27" si="91">SUM(AS28:AS34)</f>
        <v>0</v>
      </c>
      <c r="AT27" s="70">
        <f t="shared" ref="AT27" si="92">SUM(AT28:AT34)</f>
        <v>76</v>
      </c>
      <c r="AU27" s="70">
        <f t="shared" ref="AU27" si="93">SUM(AU28:AU34)</f>
        <v>76</v>
      </c>
      <c r="AV27" s="70">
        <f t="shared" ref="AV27" si="94">SUM(AV28:AV34)</f>
        <v>0</v>
      </c>
      <c r="AW27" s="70">
        <f t="shared" ref="AW27" si="95">SUM(AW28:AW34)</f>
        <v>0</v>
      </c>
      <c r="AX27" s="70">
        <f t="shared" ref="AX27" si="96">SUM(AX28:AX34)</f>
        <v>0</v>
      </c>
      <c r="AY27" s="70">
        <f t="shared" ref="AY27" si="97">SUM(AY28:AY34)</f>
        <v>74</v>
      </c>
      <c r="AZ27" s="70">
        <f t="shared" ref="AZ27" si="98">SUM(AZ28:AZ34)</f>
        <v>0</v>
      </c>
      <c r="BA27" s="70">
        <f t="shared" ref="BA27" si="99">SUM(BA28:BA34)</f>
        <v>2</v>
      </c>
      <c r="BB27" s="70">
        <f t="shared" ref="BB27" si="100">SUM(BB28:BB34)</f>
        <v>0</v>
      </c>
      <c r="BC27" s="70">
        <f t="shared" ref="BC27" si="101">SUM(BC28:BC34)</f>
        <v>0</v>
      </c>
      <c r="BD27" s="70">
        <f t="shared" ref="BD27" si="102">SUM(BD28:BD34)</f>
        <v>64</v>
      </c>
      <c r="BE27" s="70">
        <f t="shared" ref="BE27" si="103">SUM(BE28:BE34)</f>
        <v>64</v>
      </c>
      <c r="BF27" s="70">
        <f t="shared" ref="BF27" si="104">SUM(BF28:BF34)</f>
        <v>0</v>
      </c>
      <c r="BG27" s="70">
        <f t="shared" ref="BG27" si="105">SUM(BG28:BG34)</f>
        <v>0</v>
      </c>
      <c r="BH27" s="70">
        <f t="shared" ref="BH27" si="106">SUM(BH28:BH34)</f>
        <v>0</v>
      </c>
      <c r="BI27" s="70">
        <f t="shared" ref="BI27" si="107">SUM(BI28:BI34)</f>
        <v>62</v>
      </c>
      <c r="BJ27" s="70">
        <f t="shared" ref="BJ27" si="108">SUM(BJ28:BJ34)</f>
        <v>0</v>
      </c>
      <c r="BK27" s="70">
        <f t="shared" ref="BK27" si="109">SUM(BK28:BK34)</f>
        <v>2</v>
      </c>
      <c r="BL27" s="70">
        <f t="shared" ref="BL27" si="110">SUM(BL28:BL34)</f>
        <v>0</v>
      </c>
      <c r="BM27" s="70"/>
      <c r="BN27" s="70">
        <v>76</v>
      </c>
      <c r="BO27" s="70">
        <f t="shared" ref="BO27" si="111">SUM(BO28:BO34)</f>
        <v>76</v>
      </c>
      <c r="BP27" s="70">
        <f t="shared" ref="BP27" si="112">SUM(BP28:BP34)</f>
        <v>0</v>
      </c>
      <c r="BQ27" s="70">
        <f t="shared" ref="BQ27" si="113">SUM(BQ28:BQ34)</f>
        <v>0</v>
      </c>
      <c r="BR27" s="70">
        <f t="shared" ref="BR27" si="114">SUM(BR28:BR34)</f>
        <v>0</v>
      </c>
      <c r="BS27" s="70">
        <f t="shared" ref="BS27" si="115">SUM(BS28:BS34)</f>
        <v>74</v>
      </c>
      <c r="BT27" s="70">
        <f t="shared" ref="BT27" si="116">SUM(BT28:BT34)</f>
        <v>0</v>
      </c>
      <c r="BU27" s="70">
        <f t="shared" ref="BU27" si="117">SUM(BU28:BU34)</f>
        <v>0</v>
      </c>
      <c r="BV27" s="70">
        <f t="shared" ref="BV27" si="118">SUM(BV28:BV34)</f>
        <v>2</v>
      </c>
      <c r="BW27" s="70">
        <f t="shared" ref="BW27" si="119">SUM(BW28:BW34)</f>
        <v>0</v>
      </c>
      <c r="BX27" s="70"/>
      <c r="BY27" s="70">
        <v>120</v>
      </c>
      <c r="BZ27" s="70">
        <f t="shared" ref="BZ27" si="120">SUM(BZ28:BZ34)</f>
        <v>120</v>
      </c>
      <c r="CA27" s="70">
        <f t="shared" ref="CA27" si="121">SUM(CA28:CA34)</f>
        <v>46</v>
      </c>
      <c r="CB27" s="70">
        <f t="shared" ref="CB27" si="122">SUM(CB28:CB34)</f>
        <v>0</v>
      </c>
      <c r="CC27" s="70">
        <f t="shared" ref="CC27" si="123">SUM(CC28:CC34)</f>
        <v>0</v>
      </c>
      <c r="CD27" s="70">
        <f t="shared" ref="CD27" si="124">SUM(CD28:CD34)</f>
        <v>68</v>
      </c>
      <c r="CE27" s="70">
        <f t="shared" ref="CE27" si="125">SUM(CE28:CE34)</f>
        <v>0</v>
      </c>
      <c r="CF27" s="70">
        <f t="shared" ref="CF27" si="126">SUM(CF28:CF34)</f>
        <v>0</v>
      </c>
      <c r="CG27" s="70">
        <f t="shared" ref="CG27" si="127">SUM(CG28:CG34)</f>
        <v>6</v>
      </c>
      <c r="CH27" s="70">
        <f t="shared" ref="CH27" si="128">SUM(CH28:CH34)</f>
        <v>0</v>
      </c>
      <c r="CI27" s="70"/>
      <c r="CJ27" s="70">
        <f>CJ28+CJ29+CJ30+CJ31+CJ32</f>
        <v>96</v>
      </c>
      <c r="CK27" s="70">
        <f t="shared" ref="CK27" si="129">SUM(CK28:CK34)</f>
        <v>96</v>
      </c>
      <c r="CL27" s="70">
        <f t="shared" ref="CL27" si="130">SUM(CL28:CL34)</f>
        <v>34</v>
      </c>
      <c r="CM27" s="70">
        <f t="shared" ref="CM27" si="131">SUM(CM28:CM34)</f>
        <v>0</v>
      </c>
      <c r="CN27" s="70">
        <f t="shared" ref="CN27" si="132">SUM(CN28:CN34)</f>
        <v>0</v>
      </c>
      <c r="CO27" s="70">
        <f t="shared" ref="CO27" si="133">SUM(CO28:CO34)</f>
        <v>58</v>
      </c>
      <c r="CP27" s="70">
        <f t="shared" ref="CP27" si="134">SUM(CP28:CP34)</f>
        <v>0</v>
      </c>
      <c r="CQ27" s="70">
        <f t="shared" ref="CQ27" si="135">SUM(CQ28:CQ34)</f>
        <v>4</v>
      </c>
      <c r="CR27" s="70">
        <f t="shared" ref="CR27" si="136">SUM(CR28:CR34)</f>
        <v>0</v>
      </c>
      <c r="CS27" s="71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</row>
    <row r="28" spans="1:166" ht="33">
      <c r="A28" s="184" t="s">
        <v>59</v>
      </c>
      <c r="B28" s="185" t="s">
        <v>60</v>
      </c>
      <c r="C28" s="156">
        <v>60</v>
      </c>
      <c r="D28" s="157">
        <v>60</v>
      </c>
      <c r="E28" s="158">
        <v>4</v>
      </c>
      <c r="F28" s="158">
        <v>56</v>
      </c>
      <c r="G28" s="159">
        <v>4</v>
      </c>
      <c r="H28" s="158">
        <v>46</v>
      </c>
      <c r="I28" s="158">
        <v>0</v>
      </c>
      <c r="J28" s="158">
        <f>R28+AC28+AN28+AX28+BH28+BR28+CC28+CN28</f>
        <v>0</v>
      </c>
      <c r="K28" s="158">
        <v>10</v>
      </c>
      <c r="L28" s="158">
        <f>BT28</f>
        <v>0</v>
      </c>
      <c r="M28" s="158">
        <v>0</v>
      </c>
      <c r="N28" s="186"/>
      <c r="O28" s="161"/>
      <c r="P28" s="162"/>
      <c r="Q28" s="162"/>
      <c r="R28" s="162"/>
      <c r="S28" s="166"/>
      <c r="T28" s="162"/>
      <c r="U28" s="162"/>
      <c r="V28" s="162"/>
      <c r="W28" s="162"/>
      <c r="X28" s="169"/>
      <c r="Y28" s="187"/>
      <c r="Z28" s="188"/>
      <c r="AA28" s="178"/>
      <c r="AB28" s="166"/>
      <c r="AC28" s="162"/>
      <c r="AD28" s="162"/>
      <c r="AE28" s="170"/>
      <c r="AF28" s="170"/>
      <c r="AG28" s="170"/>
      <c r="AH28" s="170"/>
      <c r="AI28" s="189"/>
      <c r="AJ28" s="164">
        <f>SUM(AK28,AR28)</f>
        <v>60</v>
      </c>
      <c r="AK28" s="157">
        <f>SUM(AL28:AQ28)</f>
        <v>60</v>
      </c>
      <c r="AL28" s="162">
        <v>46</v>
      </c>
      <c r="AM28" s="166"/>
      <c r="AN28" s="166"/>
      <c r="AO28" s="162">
        <v>10</v>
      </c>
      <c r="AP28" s="166"/>
      <c r="AQ28" s="162">
        <v>4</v>
      </c>
      <c r="AR28" s="162"/>
      <c r="AS28" s="176" t="s">
        <v>35</v>
      </c>
      <c r="AT28" s="187"/>
      <c r="AU28" s="188"/>
      <c r="AV28" s="166"/>
      <c r="AW28" s="166"/>
      <c r="AX28" s="166"/>
      <c r="AY28" s="162"/>
      <c r="AZ28" s="170"/>
      <c r="BA28" s="170"/>
      <c r="BB28" s="170"/>
      <c r="BC28" s="190"/>
      <c r="BD28" s="191"/>
      <c r="BE28" s="157"/>
      <c r="BF28" s="166"/>
      <c r="BG28" s="162"/>
      <c r="BH28" s="162"/>
      <c r="BI28" s="162"/>
      <c r="BJ28" s="170"/>
      <c r="BK28" s="170"/>
      <c r="BL28" s="170"/>
      <c r="BM28" s="170"/>
      <c r="BN28" s="191"/>
      <c r="BO28" s="157"/>
      <c r="BP28" s="192"/>
      <c r="BQ28" s="166"/>
      <c r="BR28" s="162"/>
      <c r="BS28" s="162"/>
      <c r="BT28" s="162"/>
      <c r="BU28" s="170"/>
      <c r="BV28" s="170"/>
      <c r="BW28" s="170"/>
      <c r="BX28" s="170"/>
      <c r="BY28" s="193"/>
      <c r="BZ28" s="194"/>
      <c r="CA28" s="166"/>
      <c r="CB28" s="162"/>
      <c r="CC28" s="162"/>
      <c r="CD28" s="162"/>
      <c r="CE28" s="162"/>
      <c r="CF28" s="170"/>
      <c r="CG28" s="170"/>
      <c r="CH28" s="170"/>
      <c r="CI28" s="170"/>
      <c r="CJ28" s="193"/>
      <c r="CK28" s="194"/>
      <c r="CL28" s="166"/>
      <c r="CM28" s="166"/>
      <c r="CN28" s="162"/>
      <c r="CO28" s="162"/>
      <c r="CP28" s="170"/>
      <c r="CQ28" s="170"/>
      <c r="CR28" s="170"/>
      <c r="CS28" s="4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</row>
    <row r="29" spans="1:166" ht="33">
      <c r="A29" s="184" t="s">
        <v>61</v>
      </c>
      <c r="B29" s="185" t="s">
        <v>10</v>
      </c>
      <c r="C29" s="156">
        <v>60</v>
      </c>
      <c r="D29" s="157">
        <v>60</v>
      </c>
      <c r="E29" s="158">
        <v>4</v>
      </c>
      <c r="F29" s="158">
        <v>56</v>
      </c>
      <c r="G29" s="159">
        <v>4</v>
      </c>
      <c r="H29" s="158">
        <v>22</v>
      </c>
      <c r="I29" s="158">
        <f>Q29+AB29+AM29+AW29+BG29+BQ29+CB29+CM29</f>
        <v>0</v>
      </c>
      <c r="J29" s="158">
        <f>R29+AC29+AN29+AX29+BH29+BR29+CC29+CN29</f>
        <v>0</v>
      </c>
      <c r="K29" s="158">
        <v>16</v>
      </c>
      <c r="L29" s="158">
        <f t="shared" ref="L29:L32" si="137">BT29</f>
        <v>0</v>
      </c>
      <c r="M29" s="158">
        <f>T29+AE29+AP29+AZ29+BJ29+BU29+CF29+CP29</f>
        <v>0</v>
      </c>
      <c r="N29" s="186"/>
      <c r="O29" s="195"/>
      <c r="P29" s="162"/>
      <c r="Q29" s="162"/>
      <c r="R29" s="162"/>
      <c r="S29" s="162"/>
      <c r="T29" s="162"/>
      <c r="U29" s="162"/>
      <c r="V29" s="162"/>
      <c r="W29" s="162"/>
      <c r="X29" s="196"/>
      <c r="Y29" s="164"/>
      <c r="Z29" s="197"/>
      <c r="AA29" s="178"/>
      <c r="AB29" s="166"/>
      <c r="AC29" s="162"/>
      <c r="AD29" s="162"/>
      <c r="AE29" s="166"/>
      <c r="AF29" s="170"/>
      <c r="AG29" s="170"/>
      <c r="AH29" s="170"/>
      <c r="AI29" s="190"/>
      <c r="AJ29" s="164">
        <f t="shared" ref="AJ29:AJ34" si="138">SUM(AK29,AR29)</f>
        <v>60</v>
      </c>
      <c r="AK29" s="157">
        <f t="shared" ref="AK29:AK34" si="139">SUM(AL29:AQ29)</f>
        <v>60</v>
      </c>
      <c r="AL29" s="162">
        <v>46</v>
      </c>
      <c r="AM29" s="166"/>
      <c r="AN29" s="166"/>
      <c r="AO29" s="162">
        <v>10</v>
      </c>
      <c r="AP29" s="166"/>
      <c r="AQ29" s="170">
        <v>4</v>
      </c>
      <c r="AR29" s="170"/>
      <c r="AS29" s="176" t="s">
        <v>35</v>
      </c>
      <c r="AT29" s="193"/>
      <c r="AU29" s="194"/>
      <c r="AV29" s="166"/>
      <c r="AW29" s="166"/>
      <c r="AX29" s="166"/>
      <c r="AY29" s="162"/>
      <c r="AZ29" s="170"/>
      <c r="BA29" s="170"/>
      <c r="BB29" s="170"/>
      <c r="BC29" s="190"/>
      <c r="BD29" s="191"/>
      <c r="BE29" s="157"/>
      <c r="BF29" s="162"/>
      <c r="BG29" s="162"/>
      <c r="BH29" s="162"/>
      <c r="BI29" s="162"/>
      <c r="BJ29" s="170"/>
      <c r="BK29" s="170"/>
      <c r="BL29" s="170"/>
      <c r="BM29" s="170"/>
      <c r="BN29" s="193"/>
      <c r="BO29" s="194"/>
      <c r="BP29" s="162"/>
      <c r="BQ29" s="166"/>
      <c r="BR29" s="162"/>
      <c r="BS29" s="162"/>
      <c r="BT29" s="162"/>
      <c r="BU29" s="170"/>
      <c r="BV29" s="170"/>
      <c r="BW29" s="170"/>
      <c r="BX29" s="170"/>
      <c r="BY29" s="193"/>
      <c r="BZ29" s="194"/>
      <c r="CA29" s="166"/>
      <c r="CB29" s="162"/>
      <c r="CC29" s="162"/>
      <c r="CD29" s="162"/>
      <c r="CE29" s="162"/>
      <c r="CF29" s="170"/>
      <c r="CG29" s="170"/>
      <c r="CH29" s="170"/>
      <c r="CI29" s="170"/>
      <c r="CJ29" s="193"/>
      <c r="CK29" s="194"/>
      <c r="CL29" s="166"/>
      <c r="CM29" s="166"/>
      <c r="CN29" s="162"/>
      <c r="CO29" s="162"/>
      <c r="CP29" s="170"/>
      <c r="CQ29" s="170"/>
      <c r="CR29" s="170"/>
      <c r="CS29" s="4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</row>
    <row r="30" spans="1:166" ht="99">
      <c r="A30" s="184" t="s">
        <v>62</v>
      </c>
      <c r="B30" s="185" t="s">
        <v>25</v>
      </c>
      <c r="C30" s="156">
        <v>184</v>
      </c>
      <c r="D30" s="157">
        <v>184</v>
      </c>
      <c r="E30" s="158">
        <v>12</v>
      </c>
      <c r="F30" s="158">
        <v>172</v>
      </c>
      <c r="G30" s="159">
        <v>110</v>
      </c>
      <c r="H30" s="158">
        <v>0</v>
      </c>
      <c r="I30" s="158">
        <f>Q30+AB30+AM30+AW30+BG30+BQ30+CB30+CM30</f>
        <v>0</v>
      </c>
      <c r="J30" s="158">
        <f>R30+AC30+AN30+AX30+BH30+BR30+CC30+CN30</f>
        <v>0</v>
      </c>
      <c r="K30" s="158">
        <v>172</v>
      </c>
      <c r="L30" s="158">
        <f t="shared" ref="L30:L31" si="140">BT30</f>
        <v>0</v>
      </c>
      <c r="M30" s="158">
        <f>T30+AE30+AP30+AZ30+BJ30+BU30+CF30+CP30</f>
        <v>0</v>
      </c>
      <c r="N30" s="186"/>
      <c r="O30" s="195"/>
      <c r="P30" s="162"/>
      <c r="Q30" s="162"/>
      <c r="R30" s="162"/>
      <c r="S30" s="162"/>
      <c r="T30" s="162"/>
      <c r="U30" s="162"/>
      <c r="V30" s="162"/>
      <c r="W30" s="162"/>
      <c r="X30" s="196"/>
      <c r="Y30" s="164"/>
      <c r="Z30" s="197"/>
      <c r="AA30" s="178"/>
      <c r="AB30" s="166"/>
      <c r="AC30" s="162"/>
      <c r="AD30" s="162"/>
      <c r="AE30" s="166"/>
      <c r="AF30" s="170"/>
      <c r="AG30" s="170"/>
      <c r="AH30" s="170"/>
      <c r="AI30" s="190"/>
      <c r="AJ30" s="164">
        <f t="shared" si="138"/>
        <v>28</v>
      </c>
      <c r="AK30" s="157">
        <f t="shared" si="139"/>
        <v>28</v>
      </c>
      <c r="AL30" s="162"/>
      <c r="AM30" s="166"/>
      <c r="AN30" s="166"/>
      <c r="AO30" s="162">
        <v>26</v>
      </c>
      <c r="AP30" s="166"/>
      <c r="AQ30" s="170">
        <v>2</v>
      </c>
      <c r="AR30" s="170"/>
      <c r="AS30" s="178"/>
      <c r="AT30" s="191">
        <f>SUM(AU30,BB30)</f>
        <v>38</v>
      </c>
      <c r="AU30" s="157">
        <f>SUM(AV30:BA30)</f>
        <v>38</v>
      </c>
      <c r="AV30" s="166"/>
      <c r="AW30" s="166"/>
      <c r="AX30" s="166"/>
      <c r="AY30" s="162">
        <v>36</v>
      </c>
      <c r="AZ30" s="170"/>
      <c r="BA30" s="170">
        <v>2</v>
      </c>
      <c r="BB30" s="170"/>
      <c r="BC30" s="176" t="s">
        <v>35</v>
      </c>
      <c r="BD30" s="191">
        <v>32</v>
      </c>
      <c r="BE30" s="157">
        <v>32</v>
      </c>
      <c r="BF30" s="166"/>
      <c r="BG30" s="162"/>
      <c r="BH30" s="162"/>
      <c r="BI30" s="162">
        <v>30</v>
      </c>
      <c r="BJ30" s="170"/>
      <c r="BK30" s="170">
        <v>2</v>
      </c>
      <c r="BL30" s="170"/>
      <c r="BM30" s="170"/>
      <c r="BN30" s="191">
        <v>30</v>
      </c>
      <c r="BO30" s="157">
        <f>SUM(BP30:BV30)</f>
        <v>38</v>
      </c>
      <c r="BP30" s="162"/>
      <c r="BQ30" s="166"/>
      <c r="BR30" s="162"/>
      <c r="BS30" s="162">
        <v>36</v>
      </c>
      <c r="BT30" s="162"/>
      <c r="BU30" s="170"/>
      <c r="BV30" s="170">
        <v>2</v>
      </c>
      <c r="BW30" s="170"/>
      <c r="BX30" s="198" t="s">
        <v>35</v>
      </c>
      <c r="BY30" s="191">
        <f>SUM(BZ30,CH30)</f>
        <v>30</v>
      </c>
      <c r="BZ30" s="157">
        <f>SUM(CA30:CG30)</f>
        <v>30</v>
      </c>
      <c r="CA30" s="166"/>
      <c r="CB30" s="162"/>
      <c r="CC30" s="162"/>
      <c r="CD30" s="162">
        <v>28</v>
      </c>
      <c r="CE30" s="162"/>
      <c r="CF30" s="170"/>
      <c r="CG30" s="170">
        <v>2</v>
      </c>
      <c r="CH30" s="170"/>
      <c r="CI30" s="170"/>
      <c r="CJ30" s="191">
        <f>SUM(CK30,CR30)</f>
        <v>18</v>
      </c>
      <c r="CK30" s="157">
        <f>SUM(CL30:CQ30)</f>
        <v>18</v>
      </c>
      <c r="CL30" s="166"/>
      <c r="CM30" s="166"/>
      <c r="CN30" s="162"/>
      <c r="CO30" s="162">
        <v>16</v>
      </c>
      <c r="CP30" s="170"/>
      <c r="CQ30" s="170">
        <v>2</v>
      </c>
      <c r="CR30" s="170"/>
      <c r="CS30" s="71" t="s">
        <v>35</v>
      </c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</row>
    <row r="31" spans="1:166" ht="33">
      <c r="A31" s="184" t="s">
        <v>63</v>
      </c>
      <c r="B31" s="185" t="s">
        <v>11</v>
      </c>
      <c r="C31" s="156">
        <v>184</v>
      </c>
      <c r="D31" s="157">
        <v>184</v>
      </c>
      <c r="E31" s="158">
        <f>V31+AG31+AQ31+BA31+BK31+BV31+CG31+CQ31</f>
        <v>0</v>
      </c>
      <c r="F31" s="158">
        <v>184</v>
      </c>
      <c r="G31" s="159"/>
      <c r="H31" s="158">
        <f>P31+AA31+AL31+AV31+BF31+BP31+CA31+CL31</f>
        <v>0</v>
      </c>
      <c r="I31" s="158">
        <f>Q31+AB31+AM31+AW31+BG31+BQ31+CB31+CM31</f>
        <v>0</v>
      </c>
      <c r="J31" s="158">
        <f>R31+AC31+AN31+AX31+BH31+BR31+CC31+CN31</f>
        <v>0</v>
      </c>
      <c r="K31" s="158">
        <v>184</v>
      </c>
      <c r="L31" s="158">
        <f t="shared" si="140"/>
        <v>0</v>
      </c>
      <c r="M31" s="158">
        <f>T31+AE31+AP31+AZ31+BJ31+BU31+CF31+CP31</f>
        <v>0</v>
      </c>
      <c r="N31" s="186"/>
      <c r="O31" s="161"/>
      <c r="P31" s="162"/>
      <c r="Q31" s="162"/>
      <c r="R31" s="162"/>
      <c r="S31" s="166"/>
      <c r="T31" s="170"/>
      <c r="U31" s="170"/>
      <c r="V31" s="170"/>
      <c r="W31" s="162"/>
      <c r="X31" s="196"/>
      <c r="Y31" s="164"/>
      <c r="Z31" s="157"/>
      <c r="AA31" s="162"/>
      <c r="AB31" s="166"/>
      <c r="AC31" s="162"/>
      <c r="AD31" s="162"/>
      <c r="AE31" s="166"/>
      <c r="AF31" s="170"/>
      <c r="AG31" s="170"/>
      <c r="AH31" s="170"/>
      <c r="AI31" s="178"/>
      <c r="AJ31" s="164">
        <f t="shared" si="138"/>
        <v>28</v>
      </c>
      <c r="AK31" s="157">
        <f t="shared" si="139"/>
        <v>28</v>
      </c>
      <c r="AL31" s="162"/>
      <c r="AM31" s="166"/>
      <c r="AN31" s="166"/>
      <c r="AO31" s="162">
        <v>28</v>
      </c>
      <c r="AP31" s="199"/>
      <c r="AQ31" s="199"/>
      <c r="AR31" s="199"/>
      <c r="AS31" s="176" t="s">
        <v>35</v>
      </c>
      <c r="AT31" s="191">
        <f t="shared" ref="AT31:AT34" si="141">SUM(AU31,BB31)</f>
        <v>38</v>
      </c>
      <c r="AU31" s="157">
        <f>SUM(AV31:BA31)</f>
        <v>38</v>
      </c>
      <c r="AV31" s="162"/>
      <c r="AW31" s="166"/>
      <c r="AX31" s="166"/>
      <c r="AY31" s="162">
        <v>38</v>
      </c>
      <c r="AZ31" s="170"/>
      <c r="BA31" s="170"/>
      <c r="BB31" s="170"/>
      <c r="BC31" s="176" t="s">
        <v>35</v>
      </c>
      <c r="BD31" s="191">
        <f>BE31+BL31</f>
        <v>32</v>
      </c>
      <c r="BE31" s="157">
        <v>32</v>
      </c>
      <c r="BF31" s="162"/>
      <c r="BG31" s="162"/>
      <c r="BH31" s="162"/>
      <c r="BI31" s="162">
        <v>32</v>
      </c>
      <c r="BJ31" s="170"/>
      <c r="BK31" s="170"/>
      <c r="BL31" s="170"/>
      <c r="BM31" s="198" t="s">
        <v>35</v>
      </c>
      <c r="BN31" s="191">
        <v>30</v>
      </c>
      <c r="BO31" s="157">
        <f>SUM(BP31:BV31)</f>
        <v>38</v>
      </c>
      <c r="BP31" s="162"/>
      <c r="BQ31" s="166"/>
      <c r="BR31" s="162"/>
      <c r="BS31" s="162">
        <v>38</v>
      </c>
      <c r="BT31" s="162"/>
      <c r="BU31" s="170"/>
      <c r="BV31" s="170"/>
      <c r="BW31" s="170"/>
      <c r="BX31" s="198" t="s">
        <v>35</v>
      </c>
      <c r="BY31" s="191">
        <f t="shared" ref="BY31:BY34" si="142">SUM(BZ31,CH31)</f>
        <v>30</v>
      </c>
      <c r="BZ31" s="157">
        <f t="shared" ref="BZ31:BZ34" si="143">SUM(CA31:CG31)</f>
        <v>30</v>
      </c>
      <c r="CA31" s="166"/>
      <c r="CB31" s="162"/>
      <c r="CC31" s="162"/>
      <c r="CD31" s="162">
        <v>30</v>
      </c>
      <c r="CE31" s="162"/>
      <c r="CF31" s="170"/>
      <c r="CG31" s="170"/>
      <c r="CH31" s="170"/>
      <c r="CI31" s="198" t="s">
        <v>35</v>
      </c>
      <c r="CJ31" s="191">
        <f t="shared" ref="CJ31:CJ32" si="144">SUM(CK31,CR31)</f>
        <v>18</v>
      </c>
      <c r="CK31" s="157">
        <f t="shared" ref="CK31:CK32" si="145">SUM(CL31:CQ31)</f>
        <v>18</v>
      </c>
      <c r="CL31" s="162"/>
      <c r="CM31" s="166"/>
      <c r="CN31" s="162"/>
      <c r="CO31" s="162">
        <v>18</v>
      </c>
      <c r="CP31" s="170"/>
      <c r="CQ31" s="170"/>
      <c r="CR31" s="170"/>
      <c r="CS31" s="71" t="s">
        <v>35</v>
      </c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</row>
    <row r="32" spans="1:166" ht="33">
      <c r="A32" s="184" t="s">
        <v>83</v>
      </c>
      <c r="B32" s="185" t="s">
        <v>78</v>
      </c>
      <c r="C32" s="156">
        <v>60</v>
      </c>
      <c r="D32" s="157">
        <v>60</v>
      </c>
      <c r="E32" s="158">
        <v>2</v>
      </c>
      <c r="F32" s="158">
        <v>58</v>
      </c>
      <c r="G32" s="159">
        <v>10</v>
      </c>
      <c r="H32" s="158">
        <v>34</v>
      </c>
      <c r="I32" s="158">
        <f>Q32+AB32+AM32+AW32+BG32+BQ32+CB32+CM32</f>
        <v>0</v>
      </c>
      <c r="J32" s="158">
        <f>R32+AC32+AN32+AX32+BH32+BR32+CC32+CN32</f>
        <v>0</v>
      </c>
      <c r="K32" s="158">
        <v>24</v>
      </c>
      <c r="L32" s="158">
        <f t="shared" si="137"/>
        <v>0</v>
      </c>
      <c r="M32" s="158">
        <f>T32+AE32+AP32+AZ32+BJ32+BU32+CF32+CP32</f>
        <v>0</v>
      </c>
      <c r="N32" s="186"/>
      <c r="O32" s="161"/>
      <c r="P32" s="162"/>
      <c r="Q32" s="162"/>
      <c r="R32" s="162"/>
      <c r="S32" s="166"/>
      <c r="T32" s="170"/>
      <c r="U32" s="170"/>
      <c r="V32" s="170"/>
      <c r="W32" s="162"/>
      <c r="X32" s="196"/>
      <c r="Y32" s="164"/>
      <c r="Z32" s="157"/>
      <c r="AA32" s="162"/>
      <c r="AB32" s="166"/>
      <c r="AC32" s="162"/>
      <c r="AD32" s="162"/>
      <c r="AE32" s="166"/>
      <c r="AF32" s="170"/>
      <c r="AG32" s="170"/>
      <c r="AH32" s="170"/>
      <c r="AI32" s="178"/>
      <c r="AJ32" s="164">
        <f t="shared" si="138"/>
        <v>0</v>
      </c>
      <c r="AK32" s="157">
        <f t="shared" si="139"/>
        <v>0</v>
      </c>
      <c r="AL32" s="162"/>
      <c r="AM32" s="166"/>
      <c r="AN32" s="166"/>
      <c r="AO32" s="162"/>
      <c r="AP32" s="199"/>
      <c r="AQ32" s="199"/>
      <c r="AR32" s="199"/>
      <c r="AS32" s="178"/>
      <c r="AT32" s="191">
        <f t="shared" si="141"/>
        <v>0</v>
      </c>
      <c r="AU32" s="157">
        <f t="shared" ref="AU32:AU34" si="146">SUM(AV32:BA32)</f>
        <v>0</v>
      </c>
      <c r="AV32" s="162"/>
      <c r="AW32" s="166"/>
      <c r="AX32" s="166"/>
      <c r="AY32" s="162"/>
      <c r="AZ32" s="170"/>
      <c r="BA32" s="170"/>
      <c r="BB32" s="170"/>
      <c r="BC32" s="170"/>
      <c r="BD32" s="191"/>
      <c r="BE32" s="157"/>
      <c r="BF32" s="162"/>
      <c r="BG32" s="162"/>
      <c r="BH32" s="162"/>
      <c r="BI32" s="162"/>
      <c r="BJ32" s="170"/>
      <c r="BK32" s="170"/>
      <c r="BL32" s="170"/>
      <c r="BM32" s="170"/>
      <c r="BN32" s="191"/>
      <c r="BO32" s="157"/>
      <c r="BP32" s="162"/>
      <c r="BQ32" s="166"/>
      <c r="BR32" s="162"/>
      <c r="BS32" s="162"/>
      <c r="BT32" s="162"/>
      <c r="BU32" s="170"/>
      <c r="BV32" s="170"/>
      <c r="BW32" s="170"/>
      <c r="BX32" s="170"/>
      <c r="BY32" s="191"/>
      <c r="BZ32" s="157"/>
      <c r="CA32" s="162"/>
      <c r="CB32" s="162"/>
      <c r="CC32" s="162"/>
      <c r="CD32" s="162"/>
      <c r="CE32" s="162"/>
      <c r="CF32" s="170"/>
      <c r="CG32" s="170"/>
      <c r="CH32" s="170"/>
      <c r="CI32" s="170"/>
      <c r="CJ32" s="191">
        <f t="shared" si="144"/>
        <v>60</v>
      </c>
      <c r="CK32" s="157">
        <f t="shared" si="145"/>
        <v>60</v>
      </c>
      <c r="CL32" s="162">
        <v>34</v>
      </c>
      <c r="CM32" s="166"/>
      <c r="CN32" s="162"/>
      <c r="CO32" s="162">
        <v>24</v>
      </c>
      <c r="CP32" s="170"/>
      <c r="CQ32" s="170">
        <v>2</v>
      </c>
      <c r="CR32" s="170"/>
      <c r="CS32" s="71" t="s">
        <v>35</v>
      </c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</row>
    <row r="33" spans="1:166" ht="66">
      <c r="A33" s="184" t="s">
        <v>107</v>
      </c>
      <c r="B33" s="200" t="s">
        <v>108</v>
      </c>
      <c r="C33" s="156">
        <v>60</v>
      </c>
      <c r="D33" s="157">
        <v>60</v>
      </c>
      <c r="E33" s="158">
        <v>4</v>
      </c>
      <c r="F33" s="158">
        <v>56</v>
      </c>
      <c r="G33" s="159">
        <v>10</v>
      </c>
      <c r="H33" s="158">
        <v>36</v>
      </c>
      <c r="I33" s="158">
        <v>0</v>
      </c>
      <c r="J33" s="158">
        <v>0</v>
      </c>
      <c r="K33" s="158">
        <v>20</v>
      </c>
      <c r="L33" s="158">
        <v>0</v>
      </c>
      <c r="M33" s="158">
        <v>0</v>
      </c>
      <c r="N33" s="186"/>
      <c r="O33" s="161"/>
      <c r="P33" s="162"/>
      <c r="Q33" s="162"/>
      <c r="R33" s="162"/>
      <c r="S33" s="166"/>
      <c r="T33" s="170"/>
      <c r="U33" s="170"/>
      <c r="V33" s="170"/>
      <c r="W33" s="162"/>
      <c r="X33" s="196"/>
      <c r="Y33" s="164"/>
      <c r="Z33" s="157"/>
      <c r="AA33" s="162"/>
      <c r="AB33" s="166"/>
      <c r="AC33" s="162"/>
      <c r="AD33" s="162"/>
      <c r="AE33" s="166"/>
      <c r="AF33" s="170"/>
      <c r="AG33" s="170"/>
      <c r="AH33" s="170"/>
      <c r="AI33" s="178"/>
      <c r="AJ33" s="164">
        <f t="shared" si="138"/>
        <v>60</v>
      </c>
      <c r="AK33" s="157">
        <f t="shared" si="139"/>
        <v>60</v>
      </c>
      <c r="AL33" s="162">
        <v>36</v>
      </c>
      <c r="AM33" s="166"/>
      <c r="AN33" s="166"/>
      <c r="AO33" s="162">
        <v>20</v>
      </c>
      <c r="AP33" s="199"/>
      <c r="AQ33" s="170">
        <v>4</v>
      </c>
      <c r="AR33" s="199"/>
      <c r="AS33" s="176" t="s">
        <v>35</v>
      </c>
      <c r="AT33" s="191">
        <f t="shared" si="141"/>
        <v>0</v>
      </c>
      <c r="AU33" s="157">
        <f t="shared" si="146"/>
        <v>0</v>
      </c>
      <c r="AV33" s="162"/>
      <c r="AW33" s="166"/>
      <c r="AX33" s="166"/>
      <c r="AY33" s="162"/>
      <c r="AZ33" s="170"/>
      <c r="BA33" s="170"/>
      <c r="BB33" s="170"/>
      <c r="BC33" s="170"/>
      <c r="BD33" s="191"/>
      <c r="BE33" s="157"/>
      <c r="BF33" s="162"/>
      <c r="BG33" s="162"/>
      <c r="BH33" s="162"/>
      <c r="BI33" s="162"/>
      <c r="BJ33" s="170"/>
      <c r="BK33" s="170"/>
      <c r="BL33" s="170"/>
      <c r="BM33" s="170"/>
      <c r="BN33" s="191"/>
      <c r="BO33" s="157"/>
      <c r="BP33" s="162"/>
      <c r="BQ33" s="166"/>
      <c r="BR33" s="162"/>
      <c r="BS33" s="162"/>
      <c r="BT33" s="162"/>
      <c r="BU33" s="170"/>
      <c r="BV33" s="170"/>
      <c r="BW33" s="170"/>
      <c r="BX33" s="170"/>
      <c r="BY33" s="191"/>
      <c r="BZ33" s="157"/>
      <c r="CA33" s="162"/>
      <c r="CB33" s="162"/>
      <c r="CC33" s="162"/>
      <c r="CD33" s="162"/>
      <c r="CE33" s="162"/>
      <c r="CF33" s="170"/>
      <c r="CG33" s="170"/>
      <c r="CH33" s="170"/>
      <c r="CI33" s="170"/>
      <c r="CJ33" s="191"/>
      <c r="CK33" s="157"/>
      <c r="CL33" s="162"/>
      <c r="CM33" s="166"/>
      <c r="CN33" s="162"/>
      <c r="CO33" s="162"/>
      <c r="CP33" s="170"/>
      <c r="CQ33" s="170"/>
      <c r="CR33" s="170"/>
      <c r="CS33" s="4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</row>
    <row r="34" spans="1:166" ht="66">
      <c r="A34" s="184" t="s">
        <v>110</v>
      </c>
      <c r="B34" s="201" t="s">
        <v>109</v>
      </c>
      <c r="C34" s="156">
        <v>60</v>
      </c>
      <c r="D34" s="157">
        <v>60</v>
      </c>
      <c r="E34" s="158">
        <v>4</v>
      </c>
      <c r="F34" s="158">
        <v>56</v>
      </c>
      <c r="G34" s="159">
        <v>10</v>
      </c>
      <c r="H34" s="158"/>
      <c r="I34" s="158"/>
      <c r="J34" s="158"/>
      <c r="K34" s="158"/>
      <c r="L34" s="158"/>
      <c r="M34" s="158"/>
      <c r="N34" s="186"/>
      <c r="O34" s="161"/>
      <c r="P34" s="162"/>
      <c r="Q34" s="162"/>
      <c r="R34" s="162"/>
      <c r="S34" s="166"/>
      <c r="T34" s="170"/>
      <c r="U34" s="170"/>
      <c r="V34" s="170"/>
      <c r="W34" s="162"/>
      <c r="X34" s="196"/>
      <c r="Y34" s="164"/>
      <c r="Z34" s="157"/>
      <c r="AA34" s="162"/>
      <c r="AB34" s="166"/>
      <c r="AC34" s="162"/>
      <c r="AD34" s="162"/>
      <c r="AE34" s="166"/>
      <c r="AF34" s="170"/>
      <c r="AG34" s="170"/>
      <c r="AH34" s="170"/>
      <c r="AI34" s="178"/>
      <c r="AJ34" s="164">
        <f t="shared" si="138"/>
        <v>0</v>
      </c>
      <c r="AK34" s="157">
        <f t="shared" si="139"/>
        <v>0</v>
      </c>
      <c r="AL34" s="162"/>
      <c r="AM34" s="166"/>
      <c r="AN34" s="166"/>
      <c r="AO34" s="162"/>
      <c r="AP34" s="199"/>
      <c r="AQ34" s="199"/>
      <c r="AR34" s="199"/>
      <c r="AS34" s="178"/>
      <c r="AT34" s="191">
        <f t="shared" si="141"/>
        <v>0</v>
      </c>
      <c r="AU34" s="157">
        <f t="shared" si="146"/>
        <v>0</v>
      </c>
      <c r="AV34" s="162"/>
      <c r="AW34" s="166"/>
      <c r="AX34" s="166"/>
      <c r="AY34" s="162"/>
      <c r="AZ34" s="170"/>
      <c r="BA34" s="170"/>
      <c r="BB34" s="170"/>
      <c r="BC34" s="170"/>
      <c r="BD34" s="191"/>
      <c r="BE34" s="157"/>
      <c r="BF34" s="162"/>
      <c r="BG34" s="162"/>
      <c r="BH34" s="162"/>
      <c r="BI34" s="162"/>
      <c r="BJ34" s="170"/>
      <c r="BK34" s="170"/>
      <c r="BL34" s="170"/>
      <c r="BM34" s="170"/>
      <c r="BN34" s="191"/>
      <c r="BO34" s="157"/>
      <c r="BP34" s="162"/>
      <c r="BQ34" s="166"/>
      <c r="BR34" s="162"/>
      <c r="BS34" s="162"/>
      <c r="BT34" s="162"/>
      <c r="BU34" s="170"/>
      <c r="BV34" s="170"/>
      <c r="BW34" s="170"/>
      <c r="BX34" s="170"/>
      <c r="BY34" s="191">
        <f t="shared" si="142"/>
        <v>60</v>
      </c>
      <c r="BZ34" s="157">
        <f t="shared" si="143"/>
        <v>60</v>
      </c>
      <c r="CA34" s="162">
        <v>46</v>
      </c>
      <c r="CB34" s="162"/>
      <c r="CC34" s="162"/>
      <c r="CD34" s="162">
        <v>10</v>
      </c>
      <c r="CE34" s="162"/>
      <c r="CF34" s="170"/>
      <c r="CG34" s="170">
        <v>4</v>
      </c>
      <c r="CH34" s="170"/>
      <c r="CI34" s="198" t="s">
        <v>35</v>
      </c>
      <c r="CJ34" s="191"/>
      <c r="CK34" s="157"/>
      <c r="CL34" s="162"/>
      <c r="CM34" s="166"/>
      <c r="CN34" s="162"/>
      <c r="CO34" s="162"/>
      <c r="CP34" s="170"/>
      <c r="CQ34" s="170"/>
      <c r="CR34" s="170"/>
      <c r="CS34" s="4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</row>
    <row r="35" spans="1:166" ht="90">
      <c r="A35" s="76" t="s">
        <v>58</v>
      </c>
      <c r="B35" s="77" t="s">
        <v>91</v>
      </c>
      <c r="C35" s="70">
        <f>C36+C37</f>
        <v>108</v>
      </c>
      <c r="D35" s="70">
        <f t="shared" ref="D35:F35" si="147">D36+D37</f>
        <v>108</v>
      </c>
      <c r="E35" s="70">
        <f t="shared" si="147"/>
        <v>6</v>
      </c>
      <c r="F35" s="70">
        <f t="shared" si="147"/>
        <v>102</v>
      </c>
      <c r="G35" s="70">
        <v>54</v>
      </c>
      <c r="H35" s="70">
        <f>H36+H37</f>
        <v>68</v>
      </c>
      <c r="I35" s="70">
        <f t="shared" ref="I35:AR35" si="148">I36+I37</f>
        <v>0</v>
      </c>
      <c r="J35" s="70">
        <f t="shared" si="148"/>
        <v>0</v>
      </c>
      <c r="K35" s="70">
        <f t="shared" si="148"/>
        <v>34</v>
      </c>
      <c r="L35" s="70">
        <f t="shared" si="148"/>
        <v>0</v>
      </c>
      <c r="M35" s="70">
        <f t="shared" si="148"/>
        <v>0</v>
      </c>
      <c r="N35" s="70">
        <f t="shared" si="148"/>
        <v>0</v>
      </c>
      <c r="O35" s="70">
        <f t="shared" si="148"/>
        <v>0</v>
      </c>
      <c r="P35" s="70">
        <f t="shared" si="148"/>
        <v>0</v>
      </c>
      <c r="Q35" s="70">
        <f t="shared" si="148"/>
        <v>0</v>
      </c>
      <c r="R35" s="70">
        <f t="shared" si="148"/>
        <v>0</v>
      </c>
      <c r="S35" s="70">
        <f t="shared" si="148"/>
        <v>0</v>
      </c>
      <c r="T35" s="70">
        <f t="shared" si="148"/>
        <v>0</v>
      </c>
      <c r="U35" s="70">
        <f t="shared" si="148"/>
        <v>0</v>
      </c>
      <c r="V35" s="70">
        <f t="shared" si="148"/>
        <v>0</v>
      </c>
      <c r="W35" s="70">
        <f t="shared" si="148"/>
        <v>0</v>
      </c>
      <c r="X35" s="70">
        <f t="shared" si="148"/>
        <v>0</v>
      </c>
      <c r="Y35" s="70">
        <f t="shared" si="148"/>
        <v>0</v>
      </c>
      <c r="Z35" s="70">
        <f t="shared" si="148"/>
        <v>0</v>
      </c>
      <c r="AA35" s="70">
        <f t="shared" si="148"/>
        <v>0</v>
      </c>
      <c r="AB35" s="70">
        <f t="shared" si="148"/>
        <v>0</v>
      </c>
      <c r="AC35" s="70">
        <f t="shared" si="148"/>
        <v>0</v>
      </c>
      <c r="AD35" s="70">
        <f t="shared" si="148"/>
        <v>0</v>
      </c>
      <c r="AE35" s="70">
        <f t="shared" si="148"/>
        <v>0</v>
      </c>
      <c r="AF35" s="70">
        <f t="shared" si="148"/>
        <v>0</v>
      </c>
      <c r="AG35" s="70">
        <f t="shared" si="148"/>
        <v>0</v>
      </c>
      <c r="AH35" s="70">
        <f t="shared" si="148"/>
        <v>0</v>
      </c>
      <c r="AI35" s="70">
        <f t="shared" si="148"/>
        <v>0</v>
      </c>
      <c r="AJ35" s="70">
        <f t="shared" si="148"/>
        <v>36</v>
      </c>
      <c r="AK35" s="70">
        <f t="shared" si="148"/>
        <v>36</v>
      </c>
      <c r="AL35" s="70">
        <f t="shared" si="148"/>
        <v>34</v>
      </c>
      <c r="AM35" s="70">
        <f t="shared" si="148"/>
        <v>0</v>
      </c>
      <c r="AN35" s="70">
        <f t="shared" si="148"/>
        <v>0</v>
      </c>
      <c r="AO35" s="70">
        <f t="shared" si="148"/>
        <v>0</v>
      </c>
      <c r="AP35" s="70">
        <f t="shared" si="148"/>
        <v>0</v>
      </c>
      <c r="AQ35" s="70">
        <f t="shared" si="148"/>
        <v>2</v>
      </c>
      <c r="AR35" s="70">
        <f t="shared" si="148"/>
        <v>0</v>
      </c>
      <c r="AS35" s="70"/>
      <c r="AT35" s="70">
        <v>72</v>
      </c>
      <c r="AU35" s="70">
        <f t="shared" ref="AU35:BB35" si="149">AU36+AU37</f>
        <v>72</v>
      </c>
      <c r="AV35" s="70">
        <f t="shared" si="149"/>
        <v>34</v>
      </c>
      <c r="AW35" s="70">
        <f t="shared" si="149"/>
        <v>0</v>
      </c>
      <c r="AX35" s="70">
        <f t="shared" si="149"/>
        <v>0</v>
      </c>
      <c r="AY35" s="70">
        <f t="shared" si="149"/>
        <v>34</v>
      </c>
      <c r="AZ35" s="70">
        <f t="shared" si="149"/>
        <v>0</v>
      </c>
      <c r="BA35" s="70">
        <f t="shared" si="149"/>
        <v>4</v>
      </c>
      <c r="BB35" s="70">
        <f t="shared" si="149"/>
        <v>0</v>
      </c>
      <c r="BC35" s="70"/>
      <c r="BD35" s="70">
        <f>BD36+BD37</f>
        <v>0</v>
      </c>
      <c r="BE35" s="70">
        <f t="shared" ref="BE35:BL35" si="150">BE36+BE37</f>
        <v>0</v>
      </c>
      <c r="BF35" s="70">
        <f t="shared" si="150"/>
        <v>0</v>
      </c>
      <c r="BG35" s="70">
        <f t="shared" si="150"/>
        <v>0</v>
      </c>
      <c r="BH35" s="70">
        <f t="shared" si="150"/>
        <v>0</v>
      </c>
      <c r="BI35" s="70">
        <f t="shared" si="150"/>
        <v>0</v>
      </c>
      <c r="BJ35" s="70">
        <f t="shared" si="150"/>
        <v>0</v>
      </c>
      <c r="BK35" s="70">
        <f t="shared" si="150"/>
        <v>0</v>
      </c>
      <c r="BL35" s="70">
        <f t="shared" si="150"/>
        <v>0</v>
      </c>
      <c r="BM35" s="70"/>
      <c r="BN35" s="70">
        <f>BN36+BN37</f>
        <v>0</v>
      </c>
      <c r="BO35" s="70">
        <f t="shared" ref="BO35:BW35" si="151">BO36+BO37</f>
        <v>0</v>
      </c>
      <c r="BP35" s="70">
        <f t="shared" si="151"/>
        <v>0</v>
      </c>
      <c r="BQ35" s="70">
        <f t="shared" si="151"/>
        <v>0</v>
      </c>
      <c r="BR35" s="70">
        <f t="shared" si="151"/>
        <v>0</v>
      </c>
      <c r="BS35" s="70">
        <f t="shared" si="151"/>
        <v>0</v>
      </c>
      <c r="BT35" s="70">
        <f t="shared" si="151"/>
        <v>0</v>
      </c>
      <c r="BU35" s="70">
        <f t="shared" si="151"/>
        <v>0</v>
      </c>
      <c r="BV35" s="70">
        <f t="shared" si="151"/>
        <v>0</v>
      </c>
      <c r="BW35" s="70">
        <f t="shared" si="151"/>
        <v>0</v>
      </c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1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</row>
    <row r="36" spans="1:166" ht="33">
      <c r="A36" s="184" t="s">
        <v>56</v>
      </c>
      <c r="B36" s="185" t="s">
        <v>12</v>
      </c>
      <c r="C36" s="156">
        <v>72</v>
      </c>
      <c r="D36" s="157">
        <v>72</v>
      </c>
      <c r="E36" s="158">
        <v>4</v>
      </c>
      <c r="F36" s="158">
        <v>68</v>
      </c>
      <c r="G36" s="159">
        <v>22</v>
      </c>
      <c r="H36" s="158">
        <v>34</v>
      </c>
      <c r="I36" s="158">
        <f>Q36+AB36+AM36+AW36+BG36+BQ36+CB36+CM36</f>
        <v>0</v>
      </c>
      <c r="J36" s="158">
        <f>R36+AC36+AN36+AX36+BH36+BR36+CC36+CN36</f>
        <v>0</v>
      </c>
      <c r="K36" s="158">
        <v>34</v>
      </c>
      <c r="L36" s="158">
        <f t="shared" ref="L36" si="152">BT36</f>
        <v>0</v>
      </c>
      <c r="M36" s="158">
        <f>T36+AE36+AP36+AZ36+BJ36+BU36+CF36+CP36</f>
        <v>0</v>
      </c>
      <c r="N36" s="186"/>
      <c r="O36" s="195"/>
      <c r="P36" s="162"/>
      <c r="Q36" s="162"/>
      <c r="R36" s="162"/>
      <c r="S36" s="162"/>
      <c r="T36" s="162"/>
      <c r="U36" s="162"/>
      <c r="V36" s="162"/>
      <c r="W36" s="162"/>
      <c r="X36" s="202"/>
      <c r="Y36" s="164"/>
      <c r="Z36" s="197"/>
      <c r="AA36" s="166"/>
      <c r="AB36" s="166"/>
      <c r="AC36" s="162"/>
      <c r="AD36" s="162"/>
      <c r="AE36" s="170"/>
      <c r="AF36" s="170"/>
      <c r="AG36" s="170"/>
      <c r="AH36" s="170"/>
      <c r="AI36" s="203"/>
      <c r="AJ36" s="164"/>
      <c r="AK36" s="165"/>
      <c r="AL36" s="162"/>
      <c r="AM36" s="166"/>
      <c r="AN36" s="166"/>
      <c r="AO36" s="162"/>
      <c r="AP36" s="170"/>
      <c r="AQ36" s="170"/>
      <c r="AR36" s="170"/>
      <c r="AS36" s="170"/>
      <c r="AT36" s="191">
        <f>SUM(AU36,BB36)</f>
        <v>72</v>
      </c>
      <c r="AU36" s="157">
        <f>SUM(AV36:BA36)</f>
        <v>72</v>
      </c>
      <c r="AV36" s="162">
        <v>34</v>
      </c>
      <c r="AW36" s="166"/>
      <c r="AX36" s="166"/>
      <c r="AY36" s="162">
        <v>34</v>
      </c>
      <c r="AZ36" s="170"/>
      <c r="BA36" s="170">
        <v>4</v>
      </c>
      <c r="BB36" s="170"/>
      <c r="BC36" s="204" t="s">
        <v>35</v>
      </c>
      <c r="BD36" s="63"/>
      <c r="BE36" s="64"/>
      <c r="BF36" s="32"/>
      <c r="BG36" s="32"/>
      <c r="BH36" s="32"/>
      <c r="BI36" s="32"/>
      <c r="BJ36" s="35"/>
      <c r="BK36" s="39"/>
      <c r="BL36" s="39"/>
      <c r="BM36" s="38"/>
      <c r="BN36" s="40"/>
      <c r="BO36" s="41"/>
      <c r="BP36" s="35"/>
      <c r="BQ36" s="35"/>
      <c r="BR36" s="32"/>
      <c r="BS36" s="32"/>
      <c r="BT36" s="32"/>
      <c r="BU36" s="35"/>
      <c r="BV36" s="39"/>
      <c r="BW36" s="39"/>
      <c r="BX36" s="39"/>
      <c r="BY36" s="43"/>
      <c r="BZ36" s="28"/>
      <c r="CA36" s="32"/>
      <c r="CB36" s="32"/>
      <c r="CC36" s="32"/>
      <c r="CD36" s="32"/>
      <c r="CE36" s="32"/>
      <c r="CF36" s="39"/>
      <c r="CG36" s="39"/>
      <c r="CH36" s="39"/>
      <c r="CI36" s="39"/>
      <c r="CJ36" s="43"/>
      <c r="CK36" s="28"/>
      <c r="CL36" s="32"/>
      <c r="CM36" s="35"/>
      <c r="CN36" s="32"/>
      <c r="CO36" s="32"/>
      <c r="CP36" s="39"/>
      <c r="CQ36" s="39"/>
      <c r="CR36" s="39"/>
      <c r="CS36" s="78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</row>
    <row r="37" spans="1:166" ht="66">
      <c r="A37" s="184" t="s">
        <v>57</v>
      </c>
      <c r="B37" s="185" t="s">
        <v>55</v>
      </c>
      <c r="C37" s="156">
        <v>36</v>
      </c>
      <c r="D37" s="157">
        <v>36</v>
      </c>
      <c r="E37" s="158">
        <v>2</v>
      </c>
      <c r="F37" s="158">
        <v>34</v>
      </c>
      <c r="G37" s="159">
        <v>4</v>
      </c>
      <c r="H37" s="158">
        <v>34</v>
      </c>
      <c r="I37" s="158">
        <v>0</v>
      </c>
      <c r="J37" s="158">
        <v>0</v>
      </c>
      <c r="K37" s="158">
        <v>0</v>
      </c>
      <c r="L37" s="158">
        <f t="shared" ref="L37" si="153">BT37</f>
        <v>0</v>
      </c>
      <c r="M37" s="158">
        <f>T37+AE37+AP37+AZ37+BJ37+BU37+CF37+CP37</f>
        <v>0</v>
      </c>
      <c r="N37" s="186"/>
      <c r="O37" s="195"/>
      <c r="P37" s="162"/>
      <c r="Q37" s="162"/>
      <c r="R37" s="162"/>
      <c r="S37" s="162"/>
      <c r="T37" s="162"/>
      <c r="U37" s="162"/>
      <c r="V37" s="162"/>
      <c r="W37" s="162"/>
      <c r="X37" s="202"/>
      <c r="Y37" s="164"/>
      <c r="Z37" s="197"/>
      <c r="AA37" s="166"/>
      <c r="AB37" s="166"/>
      <c r="AC37" s="162"/>
      <c r="AD37" s="162"/>
      <c r="AE37" s="170"/>
      <c r="AF37" s="170"/>
      <c r="AG37" s="170"/>
      <c r="AH37" s="170"/>
      <c r="AI37" s="203"/>
      <c r="AJ37" s="164">
        <v>36</v>
      </c>
      <c r="AK37" s="165">
        <v>36</v>
      </c>
      <c r="AL37" s="162">
        <v>34</v>
      </c>
      <c r="AM37" s="166"/>
      <c r="AN37" s="166"/>
      <c r="AO37" s="162"/>
      <c r="AP37" s="170"/>
      <c r="AQ37" s="170">
        <v>2</v>
      </c>
      <c r="AR37" s="199"/>
      <c r="AS37" s="204" t="s">
        <v>35</v>
      </c>
      <c r="AT37" s="205"/>
      <c r="AU37" s="206"/>
      <c r="AV37" s="166"/>
      <c r="AW37" s="166"/>
      <c r="AX37" s="166"/>
      <c r="AY37" s="162"/>
      <c r="AZ37" s="170"/>
      <c r="BA37" s="170"/>
      <c r="BB37" s="170"/>
      <c r="BC37" s="207"/>
      <c r="BD37" s="63"/>
      <c r="BE37" s="64"/>
      <c r="BF37" s="32"/>
      <c r="BG37" s="32"/>
      <c r="BH37" s="32"/>
      <c r="BI37" s="32"/>
      <c r="BJ37" s="39"/>
      <c r="BK37" s="39"/>
      <c r="BL37" s="39"/>
      <c r="BM37" s="45"/>
      <c r="BN37" s="40"/>
      <c r="BO37" s="41"/>
      <c r="BP37" s="35"/>
      <c r="BQ37" s="35"/>
      <c r="BR37" s="32"/>
      <c r="BS37" s="32"/>
      <c r="BT37" s="32"/>
      <c r="BU37" s="39"/>
      <c r="BV37" s="39"/>
      <c r="BW37" s="39"/>
      <c r="BX37" s="39"/>
      <c r="BY37" s="43"/>
      <c r="BZ37" s="28"/>
      <c r="CA37" s="32"/>
      <c r="CB37" s="32"/>
      <c r="CC37" s="32"/>
      <c r="CD37" s="32"/>
      <c r="CE37" s="32"/>
      <c r="CF37" s="35"/>
      <c r="CG37" s="39"/>
      <c r="CH37" s="39"/>
      <c r="CI37" s="39"/>
      <c r="CJ37" s="43"/>
      <c r="CK37" s="28"/>
      <c r="CL37" s="32"/>
      <c r="CM37" s="35"/>
      <c r="CN37" s="32"/>
      <c r="CO37" s="32"/>
      <c r="CP37" s="35"/>
      <c r="CQ37" s="39"/>
      <c r="CR37" s="39"/>
      <c r="CS37" s="79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</row>
    <row r="38" spans="1:166" ht="60">
      <c r="A38" s="76" t="s">
        <v>14</v>
      </c>
      <c r="B38" s="77" t="s">
        <v>92</v>
      </c>
      <c r="C38" s="70">
        <f>SUM(C39:C51)</f>
        <v>1321</v>
      </c>
      <c r="D38" s="70">
        <f>SUM(D39:D51)</f>
        <v>1243</v>
      </c>
      <c r="E38" s="70">
        <f>SUM(E39:E51)</f>
        <v>72</v>
      </c>
      <c r="F38" s="70">
        <f>SUM(F39:F51)</f>
        <v>1171</v>
      </c>
      <c r="G38" s="70">
        <f>SUM(G39:G51)</f>
        <v>488</v>
      </c>
      <c r="H38" s="70">
        <f t="shared" ref="H38:M38" si="154">SUM(H39:H51)</f>
        <v>657</v>
      </c>
      <c r="I38" s="70">
        <f t="shared" si="154"/>
        <v>0</v>
      </c>
      <c r="J38" s="70">
        <f t="shared" si="154"/>
        <v>0</v>
      </c>
      <c r="K38" s="70">
        <f t="shared" si="154"/>
        <v>504</v>
      </c>
      <c r="L38" s="70">
        <f t="shared" si="154"/>
        <v>0</v>
      </c>
      <c r="M38" s="70">
        <f t="shared" si="154"/>
        <v>10</v>
      </c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>
        <f t="shared" ref="AJ38:AR38" si="155">SUM(AJ39:AJ51)</f>
        <v>340</v>
      </c>
      <c r="AK38" s="70">
        <f t="shared" si="155"/>
        <v>304</v>
      </c>
      <c r="AL38" s="70">
        <f t="shared" si="155"/>
        <v>170</v>
      </c>
      <c r="AM38" s="70">
        <f t="shared" si="155"/>
        <v>0</v>
      </c>
      <c r="AN38" s="70">
        <f t="shared" si="155"/>
        <v>0</v>
      </c>
      <c r="AO38" s="70">
        <f t="shared" si="155"/>
        <v>114</v>
      </c>
      <c r="AP38" s="70">
        <f t="shared" si="155"/>
        <v>4</v>
      </c>
      <c r="AQ38" s="70">
        <f t="shared" si="155"/>
        <v>16</v>
      </c>
      <c r="AR38" s="70">
        <f t="shared" si="155"/>
        <v>36</v>
      </c>
      <c r="AS38" s="70"/>
      <c r="AT38" s="70">
        <f t="shared" ref="AT38:BB38" si="156">SUM(AT39:AT51)</f>
        <v>245</v>
      </c>
      <c r="AU38" s="70">
        <f t="shared" si="156"/>
        <v>233</v>
      </c>
      <c r="AV38" s="70">
        <f t="shared" si="156"/>
        <v>103</v>
      </c>
      <c r="AW38" s="70">
        <f t="shared" si="156"/>
        <v>0</v>
      </c>
      <c r="AX38" s="70">
        <f t="shared" si="156"/>
        <v>0</v>
      </c>
      <c r="AY38" s="70">
        <f t="shared" si="156"/>
        <v>114</v>
      </c>
      <c r="AZ38" s="70">
        <f t="shared" si="156"/>
        <v>2</v>
      </c>
      <c r="BA38" s="70">
        <f t="shared" si="156"/>
        <v>14</v>
      </c>
      <c r="BB38" s="70">
        <f t="shared" si="156"/>
        <v>12</v>
      </c>
      <c r="BC38" s="70"/>
      <c r="BD38" s="70">
        <f t="shared" ref="BD38:BL38" si="157">SUM(BD39:BD51)</f>
        <v>274</v>
      </c>
      <c r="BE38" s="70">
        <f t="shared" si="157"/>
        <v>256</v>
      </c>
      <c r="BF38" s="70">
        <f t="shared" si="157"/>
        <v>142</v>
      </c>
      <c r="BG38" s="70">
        <f t="shared" si="157"/>
        <v>0</v>
      </c>
      <c r="BH38" s="70">
        <f t="shared" si="157"/>
        <v>0</v>
      </c>
      <c r="BI38" s="70">
        <f t="shared" si="157"/>
        <v>98</v>
      </c>
      <c r="BJ38" s="70">
        <f t="shared" si="157"/>
        <v>2</v>
      </c>
      <c r="BK38" s="70">
        <f t="shared" si="157"/>
        <v>14</v>
      </c>
      <c r="BL38" s="70">
        <f t="shared" si="157"/>
        <v>18</v>
      </c>
      <c r="BM38" s="70"/>
      <c r="BN38" s="70">
        <f t="shared" ref="BN38:BW38" si="158">SUM(BN39:BN51)</f>
        <v>330</v>
      </c>
      <c r="BO38" s="70">
        <f t="shared" si="158"/>
        <v>318</v>
      </c>
      <c r="BP38" s="70">
        <f t="shared" si="158"/>
        <v>176</v>
      </c>
      <c r="BQ38" s="70">
        <f t="shared" si="158"/>
        <v>0</v>
      </c>
      <c r="BR38" s="70">
        <f t="shared" si="158"/>
        <v>0</v>
      </c>
      <c r="BS38" s="70">
        <f t="shared" si="158"/>
        <v>120</v>
      </c>
      <c r="BT38" s="70">
        <f t="shared" si="158"/>
        <v>0</v>
      </c>
      <c r="BU38" s="70">
        <f t="shared" si="158"/>
        <v>2</v>
      </c>
      <c r="BV38" s="70">
        <f t="shared" si="158"/>
        <v>20</v>
      </c>
      <c r="BW38" s="70">
        <f t="shared" si="158"/>
        <v>12</v>
      </c>
      <c r="BX38" s="70"/>
      <c r="BY38" s="70">
        <f t="shared" ref="BY38:CH38" si="159">SUM(BY39:BY51)</f>
        <v>0</v>
      </c>
      <c r="BZ38" s="70">
        <f t="shared" si="159"/>
        <v>0</v>
      </c>
      <c r="CA38" s="70">
        <f t="shared" si="159"/>
        <v>0</v>
      </c>
      <c r="CB38" s="70">
        <f t="shared" si="159"/>
        <v>0</v>
      </c>
      <c r="CC38" s="70">
        <f t="shared" si="159"/>
        <v>0</v>
      </c>
      <c r="CD38" s="70">
        <f t="shared" si="159"/>
        <v>0</v>
      </c>
      <c r="CE38" s="70">
        <f t="shared" si="159"/>
        <v>0</v>
      </c>
      <c r="CF38" s="70">
        <f t="shared" si="159"/>
        <v>0</v>
      </c>
      <c r="CG38" s="70">
        <f t="shared" si="159"/>
        <v>0</v>
      </c>
      <c r="CH38" s="70">
        <f t="shared" si="159"/>
        <v>0</v>
      </c>
      <c r="CI38" s="70"/>
      <c r="CJ38" s="70">
        <v>132</v>
      </c>
      <c r="CK38" s="70">
        <f t="shared" ref="CK38:CR38" si="160">SUM(CK39:CK51)</f>
        <v>132</v>
      </c>
      <c r="CL38" s="70">
        <f t="shared" si="160"/>
        <v>82</v>
      </c>
      <c r="CM38" s="70">
        <f t="shared" si="160"/>
        <v>0</v>
      </c>
      <c r="CN38" s="70">
        <f t="shared" si="160"/>
        <v>0</v>
      </c>
      <c r="CO38" s="70">
        <f t="shared" si="160"/>
        <v>42</v>
      </c>
      <c r="CP38" s="70">
        <f t="shared" si="160"/>
        <v>0</v>
      </c>
      <c r="CQ38" s="70">
        <f t="shared" si="160"/>
        <v>8</v>
      </c>
      <c r="CR38" s="70">
        <f t="shared" si="160"/>
        <v>0</v>
      </c>
      <c r="CS38" s="71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</row>
    <row r="39" spans="1:166" ht="47.25" customHeight="1">
      <c r="A39" s="208" t="s">
        <v>64</v>
      </c>
      <c r="B39" s="209" t="s">
        <v>111</v>
      </c>
      <c r="C39" s="156">
        <v>173</v>
      </c>
      <c r="D39" s="157">
        <f>SUM(E39:F39)</f>
        <v>161</v>
      </c>
      <c r="E39" s="158">
        <v>10</v>
      </c>
      <c r="F39" s="158">
        <f>SUM(H39:M39)</f>
        <v>151</v>
      </c>
      <c r="G39" s="159">
        <v>66</v>
      </c>
      <c r="H39" s="158">
        <v>83</v>
      </c>
      <c r="I39" s="158">
        <f>Q39+AB39+AM39+AW39+BG39+BQ39+CB39+CM39</f>
        <v>0</v>
      </c>
      <c r="J39" s="158">
        <f>R39+AC39+AN39+AX39+BH39+BR39+CC39+CN39</f>
        <v>0</v>
      </c>
      <c r="K39" s="158">
        <v>66</v>
      </c>
      <c r="L39" s="158">
        <f t="shared" ref="L39" si="161">BT39</f>
        <v>0</v>
      </c>
      <c r="M39" s="158">
        <v>2</v>
      </c>
      <c r="N39" s="186"/>
      <c r="O39" s="195"/>
      <c r="P39" s="162"/>
      <c r="Q39" s="162"/>
      <c r="R39" s="162"/>
      <c r="S39" s="162"/>
      <c r="T39" s="162"/>
      <c r="U39" s="162"/>
      <c r="V39" s="162"/>
      <c r="W39" s="162"/>
      <c r="X39" s="202"/>
      <c r="Y39" s="164"/>
      <c r="Z39" s="197"/>
      <c r="AA39" s="166"/>
      <c r="AB39" s="166"/>
      <c r="AC39" s="162"/>
      <c r="AD39" s="162"/>
      <c r="AE39" s="170"/>
      <c r="AF39" s="170"/>
      <c r="AG39" s="170"/>
      <c r="AH39" s="170"/>
      <c r="AI39" s="203"/>
      <c r="AJ39" s="164">
        <f>SUM(AK39,AR39)</f>
        <v>80</v>
      </c>
      <c r="AK39" s="165">
        <f>SUM(AL39:AQ39)</f>
        <v>80</v>
      </c>
      <c r="AL39" s="162">
        <v>46</v>
      </c>
      <c r="AM39" s="166"/>
      <c r="AN39" s="166"/>
      <c r="AO39" s="162">
        <v>30</v>
      </c>
      <c r="AP39" s="210"/>
      <c r="AQ39" s="170">
        <v>4</v>
      </c>
      <c r="AR39" s="210"/>
      <c r="AS39" s="180"/>
      <c r="AT39" s="164">
        <f>SUM(AU39,BB39)</f>
        <v>93</v>
      </c>
      <c r="AU39" s="165">
        <f>SUM(AV39:BA39)</f>
        <v>81</v>
      </c>
      <c r="AV39" s="162">
        <v>37</v>
      </c>
      <c r="AW39" s="166"/>
      <c r="AX39" s="166"/>
      <c r="AY39" s="162">
        <v>36</v>
      </c>
      <c r="AZ39" s="170">
        <v>2</v>
      </c>
      <c r="BA39" s="170">
        <v>6</v>
      </c>
      <c r="BB39" s="170">
        <v>12</v>
      </c>
      <c r="BC39" s="211" t="s">
        <v>36</v>
      </c>
      <c r="BD39" s="191"/>
      <c r="BE39" s="157"/>
      <c r="BF39" s="162"/>
      <c r="BG39" s="162"/>
      <c r="BH39" s="162"/>
      <c r="BI39" s="162"/>
      <c r="BJ39" s="166"/>
      <c r="BK39" s="170"/>
      <c r="BL39" s="170"/>
      <c r="BM39" s="178"/>
      <c r="BN39" s="191"/>
      <c r="BO39" s="157"/>
      <c r="BP39" s="162"/>
      <c r="BQ39" s="166"/>
      <c r="BR39" s="162"/>
      <c r="BS39" s="162"/>
      <c r="BT39" s="162"/>
      <c r="BU39" s="166"/>
      <c r="BV39" s="170"/>
      <c r="BW39" s="170"/>
      <c r="BX39" s="170"/>
      <c r="BY39" s="191"/>
      <c r="BZ39" s="157"/>
      <c r="CA39" s="162"/>
      <c r="CB39" s="162"/>
      <c r="CC39" s="162"/>
      <c r="CD39" s="162"/>
      <c r="CE39" s="162"/>
      <c r="CF39" s="170"/>
      <c r="CG39" s="170"/>
      <c r="CH39" s="170"/>
      <c r="CI39" s="170"/>
      <c r="CJ39" s="191"/>
      <c r="CK39" s="157"/>
      <c r="CL39" s="162"/>
      <c r="CM39" s="166"/>
      <c r="CN39" s="162"/>
      <c r="CO39" s="162"/>
      <c r="CP39" s="170"/>
      <c r="CQ39" s="170"/>
      <c r="CR39" s="170"/>
      <c r="CS39" s="212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</row>
    <row r="40" spans="1:166" ht="66">
      <c r="A40" s="213" t="s">
        <v>65</v>
      </c>
      <c r="B40" s="209" t="s">
        <v>112</v>
      </c>
      <c r="C40" s="156">
        <v>98</v>
      </c>
      <c r="D40" s="157">
        <f>SUM(E40:F40)</f>
        <v>80</v>
      </c>
      <c r="E40" s="158">
        <v>4</v>
      </c>
      <c r="F40" s="158">
        <f>SUM(H40:M40)</f>
        <v>76</v>
      </c>
      <c r="G40" s="159">
        <v>30</v>
      </c>
      <c r="H40" s="158">
        <v>44</v>
      </c>
      <c r="I40" s="158">
        <f>Q40+AB40+AM40+AW40+BG40+BQ40+CB40+CM40</f>
        <v>0</v>
      </c>
      <c r="J40" s="158">
        <f>R40+AC40+AN40+AX40+BH40+BR40+CC40+CN40</f>
        <v>0</v>
      </c>
      <c r="K40" s="158">
        <v>30</v>
      </c>
      <c r="L40" s="158">
        <f t="shared" ref="L40:L51" si="162">BT40</f>
        <v>0</v>
      </c>
      <c r="M40" s="158">
        <v>2</v>
      </c>
      <c r="N40" s="186"/>
      <c r="O40" s="195"/>
      <c r="P40" s="162"/>
      <c r="Q40" s="162"/>
      <c r="R40" s="162"/>
      <c r="S40" s="162"/>
      <c r="T40" s="162"/>
      <c r="U40" s="162"/>
      <c r="V40" s="162"/>
      <c r="W40" s="162"/>
      <c r="X40" s="202"/>
      <c r="Y40" s="164"/>
      <c r="Z40" s="197"/>
      <c r="AA40" s="166"/>
      <c r="AB40" s="166"/>
      <c r="AC40" s="162"/>
      <c r="AD40" s="162"/>
      <c r="AE40" s="170"/>
      <c r="AF40" s="170"/>
      <c r="AG40" s="170"/>
      <c r="AH40" s="170"/>
      <c r="AI40" s="203"/>
      <c r="AJ40" s="164"/>
      <c r="AK40" s="165"/>
      <c r="AL40" s="162"/>
      <c r="AM40" s="166"/>
      <c r="AN40" s="166"/>
      <c r="AO40" s="166"/>
      <c r="AP40" s="170"/>
      <c r="AQ40" s="170"/>
      <c r="AR40" s="170"/>
      <c r="AS40" s="170"/>
      <c r="AT40" s="164"/>
      <c r="AU40" s="206"/>
      <c r="AV40" s="162"/>
      <c r="AW40" s="166"/>
      <c r="AX40" s="166"/>
      <c r="AY40" s="162"/>
      <c r="AZ40" s="170"/>
      <c r="BA40" s="170"/>
      <c r="BB40" s="170"/>
      <c r="BC40" s="189"/>
      <c r="BD40" s="191">
        <f>SUM(BE40,BL40)</f>
        <v>98</v>
      </c>
      <c r="BE40" s="157">
        <f>SUM(BF40:BK40)</f>
        <v>80</v>
      </c>
      <c r="BF40" s="162">
        <v>44</v>
      </c>
      <c r="BG40" s="162"/>
      <c r="BH40" s="162"/>
      <c r="BI40" s="162">
        <v>30</v>
      </c>
      <c r="BJ40" s="166">
        <v>2</v>
      </c>
      <c r="BK40" s="170">
        <v>4</v>
      </c>
      <c r="BL40" s="170">
        <v>18</v>
      </c>
      <c r="BM40" s="211" t="s">
        <v>36</v>
      </c>
      <c r="BN40" s="191"/>
      <c r="BO40" s="157"/>
      <c r="BP40" s="162"/>
      <c r="BQ40" s="166"/>
      <c r="BR40" s="162"/>
      <c r="BS40" s="162"/>
      <c r="BT40" s="162"/>
      <c r="BU40" s="166"/>
      <c r="BV40" s="170"/>
      <c r="BW40" s="170"/>
      <c r="BX40" s="170"/>
      <c r="BY40" s="191"/>
      <c r="BZ40" s="157"/>
      <c r="CA40" s="162"/>
      <c r="CB40" s="162"/>
      <c r="CC40" s="162"/>
      <c r="CD40" s="162"/>
      <c r="CE40" s="162"/>
      <c r="CF40" s="170"/>
      <c r="CG40" s="170"/>
      <c r="CH40" s="170"/>
      <c r="CI40" s="170"/>
      <c r="CJ40" s="191"/>
      <c r="CK40" s="157"/>
      <c r="CL40" s="162"/>
      <c r="CM40" s="166"/>
      <c r="CN40" s="162"/>
      <c r="CO40" s="162"/>
      <c r="CP40" s="170"/>
      <c r="CQ40" s="170"/>
      <c r="CR40" s="170"/>
      <c r="CS40" s="212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</row>
    <row r="41" spans="1:166" ht="66">
      <c r="A41" s="213" t="s">
        <v>79</v>
      </c>
      <c r="B41" s="209" t="s">
        <v>113</v>
      </c>
      <c r="C41" s="156">
        <v>148</v>
      </c>
      <c r="D41" s="157">
        <f>SUM(E41:F41)</f>
        <v>148</v>
      </c>
      <c r="E41" s="158">
        <v>8</v>
      </c>
      <c r="F41" s="158">
        <f>SUM(H41:M41)</f>
        <v>140</v>
      </c>
      <c r="G41" s="159">
        <v>56</v>
      </c>
      <c r="H41" s="158">
        <v>84</v>
      </c>
      <c r="I41" s="158">
        <v>0</v>
      </c>
      <c r="J41" s="158">
        <f t="shared" ref="J41:J48" si="163">R41+AC41+AN41+AX41+BH41+BR41+CC41+CN41</f>
        <v>0</v>
      </c>
      <c r="K41" s="158">
        <v>56</v>
      </c>
      <c r="L41" s="158">
        <f t="shared" si="162"/>
        <v>0</v>
      </c>
      <c r="M41" s="158">
        <f>T41+AE41+AP41+AZ41+BJ41+BU41+CF41+CP41</f>
        <v>0</v>
      </c>
      <c r="N41" s="186"/>
      <c r="O41" s="195"/>
      <c r="P41" s="162"/>
      <c r="Q41" s="162"/>
      <c r="R41" s="162"/>
      <c r="S41" s="162"/>
      <c r="T41" s="162"/>
      <c r="U41" s="162"/>
      <c r="V41" s="162"/>
      <c r="W41" s="162"/>
      <c r="X41" s="202"/>
      <c r="Y41" s="164"/>
      <c r="Z41" s="197"/>
      <c r="AA41" s="166"/>
      <c r="AB41" s="166"/>
      <c r="AC41" s="162"/>
      <c r="AD41" s="162"/>
      <c r="AE41" s="170"/>
      <c r="AF41" s="170"/>
      <c r="AG41" s="170"/>
      <c r="AH41" s="170"/>
      <c r="AI41" s="203"/>
      <c r="AJ41" s="164"/>
      <c r="AK41" s="165"/>
      <c r="AL41" s="162"/>
      <c r="AM41" s="166"/>
      <c r="AN41" s="166"/>
      <c r="AO41" s="166"/>
      <c r="AP41" s="170"/>
      <c r="AQ41" s="210"/>
      <c r="AR41" s="210"/>
      <c r="AS41" s="210"/>
      <c r="AT41" s="164">
        <f>SUM(AU41,BB41)</f>
        <v>86</v>
      </c>
      <c r="AU41" s="165">
        <f>SUM(AV41:BA41)</f>
        <v>86</v>
      </c>
      <c r="AV41" s="162">
        <v>54</v>
      </c>
      <c r="AW41" s="166"/>
      <c r="AX41" s="166"/>
      <c r="AY41" s="162">
        <v>28</v>
      </c>
      <c r="AZ41" s="170"/>
      <c r="BA41" s="170">
        <v>4</v>
      </c>
      <c r="BB41" s="170"/>
      <c r="BC41" s="178"/>
      <c r="BD41" s="191">
        <f>SUM(BE41,BL41)</f>
        <v>62</v>
      </c>
      <c r="BE41" s="157">
        <f>SUM(BF41:BK41)</f>
        <v>62</v>
      </c>
      <c r="BF41" s="162">
        <v>30</v>
      </c>
      <c r="BG41" s="162"/>
      <c r="BH41" s="162"/>
      <c r="BI41" s="162">
        <v>28</v>
      </c>
      <c r="BJ41" s="166"/>
      <c r="BK41" s="170">
        <v>4</v>
      </c>
      <c r="BL41" s="170"/>
      <c r="BM41" s="204" t="s">
        <v>35</v>
      </c>
      <c r="BN41" s="191"/>
      <c r="BO41" s="157"/>
      <c r="BP41" s="162"/>
      <c r="BQ41" s="166"/>
      <c r="BR41" s="162"/>
      <c r="BS41" s="162"/>
      <c r="BT41" s="162"/>
      <c r="BU41" s="166"/>
      <c r="BV41" s="170"/>
      <c r="BW41" s="170"/>
      <c r="BX41" s="170"/>
      <c r="BY41" s="191"/>
      <c r="BZ41" s="157"/>
      <c r="CA41" s="162"/>
      <c r="CB41" s="162"/>
      <c r="CC41" s="162"/>
      <c r="CD41" s="162"/>
      <c r="CE41" s="162"/>
      <c r="CF41" s="170"/>
      <c r="CG41" s="170"/>
      <c r="CH41" s="170"/>
      <c r="CI41" s="170"/>
      <c r="CJ41" s="191"/>
      <c r="CK41" s="157"/>
      <c r="CL41" s="162"/>
      <c r="CM41" s="166"/>
      <c r="CN41" s="162"/>
      <c r="CO41" s="162"/>
      <c r="CP41" s="170"/>
      <c r="CQ41" s="170"/>
      <c r="CR41" s="170"/>
      <c r="CS41" s="212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</row>
    <row r="42" spans="1:166" ht="66">
      <c r="A42" s="213" t="s">
        <v>80</v>
      </c>
      <c r="B42" s="209" t="s">
        <v>114</v>
      </c>
      <c r="C42" s="156">
        <v>162</v>
      </c>
      <c r="D42" s="157">
        <f>SUM(E42:F42)</f>
        <v>144</v>
      </c>
      <c r="E42" s="158">
        <v>8</v>
      </c>
      <c r="F42" s="158">
        <f>SUM(H42:M42)</f>
        <v>136</v>
      </c>
      <c r="G42" s="159">
        <v>60</v>
      </c>
      <c r="H42" s="158">
        <v>74</v>
      </c>
      <c r="I42" s="158">
        <f>Q42+AB42+AM42+AW42+BG42+BQ42+CB42+CM42</f>
        <v>0</v>
      </c>
      <c r="J42" s="158">
        <f t="shared" si="163"/>
        <v>0</v>
      </c>
      <c r="K42" s="158">
        <v>60</v>
      </c>
      <c r="L42" s="158">
        <f t="shared" si="162"/>
        <v>0</v>
      </c>
      <c r="M42" s="158">
        <v>2</v>
      </c>
      <c r="N42" s="186"/>
      <c r="O42" s="195"/>
      <c r="P42" s="162"/>
      <c r="Q42" s="162"/>
      <c r="R42" s="162"/>
      <c r="S42" s="162"/>
      <c r="T42" s="162"/>
      <c r="U42" s="162"/>
      <c r="V42" s="162"/>
      <c r="W42" s="162"/>
      <c r="X42" s="202"/>
      <c r="Y42" s="164"/>
      <c r="Z42" s="197"/>
      <c r="AA42" s="166"/>
      <c r="AB42" s="166"/>
      <c r="AC42" s="162"/>
      <c r="AD42" s="162"/>
      <c r="AE42" s="170"/>
      <c r="AF42" s="170"/>
      <c r="AG42" s="170"/>
      <c r="AH42" s="170"/>
      <c r="AI42" s="203"/>
      <c r="AJ42" s="164">
        <f>SUM(AK42,AR42)</f>
        <v>162</v>
      </c>
      <c r="AK42" s="165">
        <f>SUM(AL42:AQ42)</f>
        <v>144</v>
      </c>
      <c r="AL42" s="162">
        <v>74</v>
      </c>
      <c r="AM42" s="166"/>
      <c r="AN42" s="166"/>
      <c r="AO42" s="166">
        <v>60</v>
      </c>
      <c r="AP42" s="170">
        <v>2</v>
      </c>
      <c r="AQ42" s="210">
        <v>8</v>
      </c>
      <c r="AR42" s="210">
        <v>18</v>
      </c>
      <c r="AS42" s="211" t="s">
        <v>36</v>
      </c>
      <c r="AT42" s="164"/>
      <c r="AU42" s="165"/>
      <c r="AV42" s="162"/>
      <c r="AW42" s="166"/>
      <c r="AX42" s="166"/>
      <c r="AY42" s="162"/>
      <c r="AZ42" s="170"/>
      <c r="BA42" s="170"/>
      <c r="BB42" s="170"/>
      <c r="BC42" s="170"/>
      <c r="BD42" s="191"/>
      <c r="BE42" s="157"/>
      <c r="BF42" s="162"/>
      <c r="BG42" s="162"/>
      <c r="BH42" s="162"/>
      <c r="BI42" s="162"/>
      <c r="BJ42" s="166"/>
      <c r="BK42" s="170"/>
      <c r="BL42" s="170"/>
      <c r="BM42" s="178"/>
      <c r="BN42" s="191"/>
      <c r="BO42" s="157"/>
      <c r="BP42" s="162"/>
      <c r="BQ42" s="166"/>
      <c r="BR42" s="162"/>
      <c r="BS42" s="162"/>
      <c r="BT42" s="162"/>
      <c r="BU42" s="166"/>
      <c r="BV42" s="170"/>
      <c r="BW42" s="170"/>
      <c r="BX42" s="178"/>
      <c r="BY42" s="191"/>
      <c r="BZ42" s="157"/>
      <c r="CA42" s="162"/>
      <c r="CB42" s="162"/>
      <c r="CC42" s="162"/>
      <c r="CD42" s="162"/>
      <c r="CE42" s="162"/>
      <c r="CF42" s="170"/>
      <c r="CG42" s="170"/>
      <c r="CH42" s="170"/>
      <c r="CI42" s="170"/>
      <c r="CJ42" s="191"/>
      <c r="CK42" s="157"/>
      <c r="CL42" s="162"/>
      <c r="CM42" s="166"/>
      <c r="CN42" s="162"/>
      <c r="CO42" s="162"/>
      <c r="CP42" s="170"/>
      <c r="CQ42" s="170"/>
      <c r="CR42" s="170"/>
      <c r="CS42" s="212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</row>
    <row r="43" spans="1:166" ht="33">
      <c r="A43" s="213" t="s">
        <v>81</v>
      </c>
      <c r="B43" s="209" t="s">
        <v>115</v>
      </c>
      <c r="C43" s="156">
        <v>80</v>
      </c>
      <c r="D43" s="157">
        <f>SUM(E43:F43)</f>
        <v>80</v>
      </c>
      <c r="E43" s="158">
        <v>4</v>
      </c>
      <c r="F43" s="158">
        <v>76</v>
      </c>
      <c r="G43" s="159">
        <v>30</v>
      </c>
      <c r="H43" s="158">
        <v>46</v>
      </c>
      <c r="I43" s="158">
        <v>0</v>
      </c>
      <c r="J43" s="158">
        <f t="shared" si="163"/>
        <v>0</v>
      </c>
      <c r="K43" s="158">
        <v>30</v>
      </c>
      <c r="L43" s="158">
        <f t="shared" si="162"/>
        <v>0</v>
      </c>
      <c r="M43" s="158">
        <f>T43+AE43+AP43+AZ43+BJ43+BU43+CF43+CP43</f>
        <v>0</v>
      </c>
      <c r="N43" s="186"/>
      <c r="O43" s="195"/>
      <c r="P43" s="162"/>
      <c r="Q43" s="162"/>
      <c r="R43" s="162"/>
      <c r="S43" s="162"/>
      <c r="T43" s="162"/>
      <c r="U43" s="162"/>
      <c r="V43" s="162"/>
      <c r="W43" s="162"/>
      <c r="X43" s="202"/>
      <c r="Y43" s="164"/>
      <c r="Z43" s="197"/>
      <c r="AA43" s="166"/>
      <c r="AB43" s="166"/>
      <c r="AC43" s="162"/>
      <c r="AD43" s="162"/>
      <c r="AE43" s="170"/>
      <c r="AF43" s="170"/>
      <c r="AG43" s="170"/>
      <c r="AH43" s="170"/>
      <c r="AI43" s="203"/>
      <c r="AJ43" s="164"/>
      <c r="AK43" s="165"/>
      <c r="AL43" s="162"/>
      <c r="AM43" s="166"/>
      <c r="AN43" s="166"/>
      <c r="AO43" s="166"/>
      <c r="AP43" s="170"/>
      <c r="AQ43" s="210"/>
      <c r="AR43" s="170"/>
      <c r="AS43" s="170"/>
      <c r="AT43" s="164"/>
      <c r="AU43" s="165"/>
      <c r="AV43" s="162"/>
      <c r="AW43" s="166"/>
      <c r="AX43" s="166"/>
      <c r="AY43" s="162"/>
      <c r="AZ43" s="170"/>
      <c r="BA43" s="170"/>
      <c r="BB43" s="170"/>
      <c r="BC43" s="178"/>
      <c r="BD43" s="191"/>
      <c r="BE43" s="157"/>
      <c r="BF43" s="162"/>
      <c r="BG43" s="162"/>
      <c r="BH43" s="162"/>
      <c r="BI43" s="162"/>
      <c r="BJ43" s="166"/>
      <c r="BK43" s="170"/>
      <c r="BL43" s="170"/>
      <c r="BM43" s="178"/>
      <c r="BN43" s="191">
        <v>80</v>
      </c>
      <c r="BO43" s="157">
        <f>SUM(BP43:BV43)</f>
        <v>80</v>
      </c>
      <c r="BP43" s="162">
        <v>46</v>
      </c>
      <c r="BQ43" s="166"/>
      <c r="BR43" s="162"/>
      <c r="BS43" s="162">
        <v>30</v>
      </c>
      <c r="BT43" s="162"/>
      <c r="BU43" s="166"/>
      <c r="BV43" s="170">
        <v>4</v>
      </c>
      <c r="BW43" s="170"/>
      <c r="BX43" s="204" t="s">
        <v>35</v>
      </c>
      <c r="BY43" s="191"/>
      <c r="BZ43" s="157"/>
      <c r="CA43" s="162"/>
      <c r="CB43" s="162"/>
      <c r="CC43" s="162"/>
      <c r="CD43" s="162"/>
      <c r="CE43" s="162"/>
      <c r="CF43" s="170"/>
      <c r="CG43" s="170"/>
      <c r="CH43" s="170"/>
      <c r="CI43" s="170"/>
      <c r="CJ43" s="191"/>
      <c r="CK43" s="157"/>
      <c r="CL43" s="162"/>
      <c r="CM43" s="166"/>
      <c r="CN43" s="162"/>
      <c r="CO43" s="162"/>
      <c r="CP43" s="170"/>
      <c r="CQ43" s="170"/>
      <c r="CR43" s="170"/>
      <c r="CS43" s="212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</row>
    <row r="44" spans="1:166" ht="72.75" customHeight="1">
      <c r="A44" s="213" t="s">
        <v>82</v>
      </c>
      <c r="B44" s="209" t="s">
        <v>116</v>
      </c>
      <c r="C44" s="156">
        <v>98</v>
      </c>
      <c r="D44" s="157">
        <f t="shared" ref="D44:D51" si="164">SUM(E44:F44)</f>
        <v>80</v>
      </c>
      <c r="E44" s="158">
        <v>4</v>
      </c>
      <c r="F44" s="158">
        <f>SUM(H44:M44)</f>
        <v>76</v>
      </c>
      <c r="G44" s="159">
        <v>24</v>
      </c>
      <c r="H44" s="158">
        <v>50</v>
      </c>
      <c r="I44" s="158">
        <f>Q44+AB44+AM44+AW44+BG44+BQ44+CB44+CM44</f>
        <v>0</v>
      </c>
      <c r="J44" s="158">
        <f t="shared" si="163"/>
        <v>0</v>
      </c>
      <c r="K44" s="158">
        <v>24</v>
      </c>
      <c r="L44" s="158">
        <f t="shared" si="162"/>
        <v>0</v>
      </c>
      <c r="M44" s="158">
        <v>2</v>
      </c>
      <c r="N44" s="186"/>
      <c r="O44" s="195"/>
      <c r="P44" s="162"/>
      <c r="Q44" s="162"/>
      <c r="R44" s="162"/>
      <c r="S44" s="162"/>
      <c r="T44" s="162"/>
      <c r="U44" s="162"/>
      <c r="V44" s="162"/>
      <c r="W44" s="162"/>
      <c r="X44" s="202"/>
      <c r="Y44" s="164"/>
      <c r="Z44" s="197"/>
      <c r="AA44" s="166"/>
      <c r="AB44" s="166"/>
      <c r="AC44" s="162"/>
      <c r="AD44" s="162"/>
      <c r="AE44" s="170"/>
      <c r="AF44" s="170"/>
      <c r="AG44" s="170"/>
      <c r="AH44" s="170"/>
      <c r="AI44" s="203"/>
      <c r="AJ44" s="164">
        <f>SUM(AK44,AR44)</f>
        <v>98</v>
      </c>
      <c r="AK44" s="165">
        <f>SUM(AL44:AQ44)</f>
        <v>80</v>
      </c>
      <c r="AL44" s="162">
        <v>50</v>
      </c>
      <c r="AM44" s="166"/>
      <c r="AN44" s="166"/>
      <c r="AO44" s="162">
        <v>24</v>
      </c>
      <c r="AP44" s="170">
        <v>2</v>
      </c>
      <c r="AQ44" s="210">
        <v>4</v>
      </c>
      <c r="AR44" s="210">
        <v>18</v>
      </c>
      <c r="AS44" s="211" t="s">
        <v>36</v>
      </c>
      <c r="AT44" s="164"/>
      <c r="AU44" s="165"/>
      <c r="AV44" s="162"/>
      <c r="AW44" s="166"/>
      <c r="AX44" s="166"/>
      <c r="AY44" s="162"/>
      <c r="AZ44" s="170"/>
      <c r="BA44" s="170"/>
      <c r="BB44" s="170"/>
      <c r="BC44" s="178"/>
      <c r="BD44" s="191"/>
      <c r="BE44" s="157"/>
      <c r="BF44" s="162"/>
      <c r="BG44" s="162"/>
      <c r="BH44" s="162"/>
      <c r="BI44" s="162"/>
      <c r="BJ44" s="166"/>
      <c r="BK44" s="170"/>
      <c r="BL44" s="170"/>
      <c r="BM44" s="178"/>
      <c r="BN44" s="191"/>
      <c r="BO44" s="157"/>
      <c r="BP44" s="162"/>
      <c r="BQ44" s="166"/>
      <c r="BR44" s="162"/>
      <c r="BS44" s="162"/>
      <c r="BT44" s="162"/>
      <c r="BU44" s="166"/>
      <c r="BV44" s="170"/>
      <c r="BW44" s="170"/>
      <c r="BX44" s="170"/>
      <c r="BY44" s="191"/>
      <c r="BZ44" s="157"/>
      <c r="CA44" s="162"/>
      <c r="CB44" s="162"/>
      <c r="CC44" s="162"/>
      <c r="CD44" s="162"/>
      <c r="CE44" s="162"/>
      <c r="CF44" s="170"/>
      <c r="CG44" s="170"/>
      <c r="CH44" s="170"/>
      <c r="CI44" s="170"/>
      <c r="CJ44" s="214"/>
      <c r="CK44" s="157"/>
      <c r="CL44" s="162"/>
      <c r="CM44" s="166"/>
      <c r="CN44" s="162"/>
      <c r="CO44" s="162"/>
      <c r="CP44" s="170"/>
      <c r="CQ44" s="170"/>
      <c r="CR44" s="170"/>
      <c r="CS44" s="215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</row>
    <row r="45" spans="1:166" ht="99">
      <c r="A45" s="216" t="s">
        <v>117</v>
      </c>
      <c r="B45" s="209" t="s">
        <v>118</v>
      </c>
      <c r="C45" s="156">
        <v>136</v>
      </c>
      <c r="D45" s="157">
        <f t="shared" si="164"/>
        <v>124</v>
      </c>
      <c r="E45" s="158">
        <v>10</v>
      </c>
      <c r="F45" s="158">
        <f>SUM(H45:M45)</f>
        <v>114</v>
      </c>
      <c r="G45" s="159">
        <v>50</v>
      </c>
      <c r="H45" s="158">
        <v>62</v>
      </c>
      <c r="I45" s="158">
        <v>0</v>
      </c>
      <c r="J45" s="158">
        <f t="shared" si="163"/>
        <v>0</v>
      </c>
      <c r="K45" s="158">
        <v>50</v>
      </c>
      <c r="L45" s="158">
        <f t="shared" si="162"/>
        <v>0</v>
      </c>
      <c r="M45" s="158">
        <v>2</v>
      </c>
      <c r="N45" s="186"/>
      <c r="O45" s="195"/>
      <c r="P45" s="162"/>
      <c r="Q45" s="162"/>
      <c r="R45" s="162"/>
      <c r="S45" s="162"/>
      <c r="T45" s="162"/>
      <c r="U45" s="162"/>
      <c r="V45" s="162"/>
      <c r="W45" s="162"/>
      <c r="X45" s="202"/>
      <c r="Y45" s="164"/>
      <c r="Z45" s="197"/>
      <c r="AA45" s="166"/>
      <c r="AB45" s="166"/>
      <c r="AC45" s="162"/>
      <c r="AD45" s="162"/>
      <c r="AE45" s="170"/>
      <c r="AF45" s="170"/>
      <c r="AG45" s="170"/>
      <c r="AH45" s="170"/>
      <c r="AI45" s="203"/>
      <c r="AJ45" s="164"/>
      <c r="AK45" s="165"/>
      <c r="AL45" s="162"/>
      <c r="AM45" s="166"/>
      <c r="AN45" s="166"/>
      <c r="AO45" s="162"/>
      <c r="AP45" s="210"/>
      <c r="AQ45" s="210"/>
      <c r="AR45" s="210"/>
      <c r="AS45" s="180"/>
      <c r="AT45" s="164"/>
      <c r="AU45" s="206"/>
      <c r="AV45" s="162"/>
      <c r="AW45" s="166"/>
      <c r="AX45" s="166"/>
      <c r="AY45" s="162"/>
      <c r="AZ45" s="170"/>
      <c r="BA45" s="170"/>
      <c r="BB45" s="170"/>
      <c r="BC45" s="189"/>
      <c r="BD45" s="191"/>
      <c r="BE45" s="157"/>
      <c r="BF45" s="162"/>
      <c r="BG45" s="162"/>
      <c r="BH45" s="162"/>
      <c r="BI45" s="162"/>
      <c r="BJ45" s="166"/>
      <c r="BK45" s="170"/>
      <c r="BL45" s="170"/>
      <c r="BM45" s="178"/>
      <c r="BN45" s="191">
        <f>SUM(BO45,BW45)</f>
        <v>136</v>
      </c>
      <c r="BO45" s="157">
        <f>SUM(BP45:BV45)</f>
        <v>124</v>
      </c>
      <c r="BP45" s="217">
        <v>62</v>
      </c>
      <c r="BQ45" s="166"/>
      <c r="BR45" s="162"/>
      <c r="BS45" s="217">
        <v>50</v>
      </c>
      <c r="BT45" s="162"/>
      <c r="BU45" s="166">
        <v>2</v>
      </c>
      <c r="BV45" s="170">
        <v>10</v>
      </c>
      <c r="BW45" s="170">
        <v>12</v>
      </c>
      <c r="BX45" s="211" t="s">
        <v>36</v>
      </c>
      <c r="BY45" s="191"/>
      <c r="BZ45" s="191"/>
      <c r="CA45" s="157"/>
      <c r="CB45" s="162"/>
      <c r="CC45" s="162"/>
      <c r="CD45" s="162"/>
      <c r="CE45" s="162"/>
      <c r="CF45" s="162"/>
      <c r="CG45" s="170"/>
      <c r="CH45" s="170"/>
      <c r="CI45" s="170"/>
      <c r="CJ45" s="214"/>
      <c r="CK45" s="157"/>
      <c r="CL45" s="162"/>
      <c r="CM45" s="166"/>
      <c r="CN45" s="162"/>
      <c r="CO45" s="162"/>
      <c r="CP45" s="170"/>
      <c r="CQ45" s="170"/>
      <c r="CR45" s="170"/>
      <c r="CS45" s="215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</row>
    <row r="46" spans="1:166" ht="99">
      <c r="A46" s="218" t="s">
        <v>119</v>
      </c>
      <c r="B46" s="209" t="s">
        <v>120</v>
      </c>
      <c r="C46" s="156">
        <v>78</v>
      </c>
      <c r="D46" s="157">
        <f t="shared" si="164"/>
        <v>78</v>
      </c>
      <c r="E46" s="158">
        <v>4</v>
      </c>
      <c r="F46" s="158">
        <f>SUM(H46:M46)</f>
        <v>74</v>
      </c>
      <c r="G46" s="159">
        <v>26</v>
      </c>
      <c r="H46" s="158">
        <v>48</v>
      </c>
      <c r="I46" s="158">
        <f>Q46+AB46+AM46+AW46+BG46+BQ46+CB46+CM46</f>
        <v>0</v>
      </c>
      <c r="J46" s="158">
        <f t="shared" si="163"/>
        <v>0</v>
      </c>
      <c r="K46" s="158">
        <v>26</v>
      </c>
      <c r="L46" s="158">
        <f t="shared" si="162"/>
        <v>0</v>
      </c>
      <c r="M46" s="158">
        <f>T46+AE46+AP46+AZ46+BJ46+BU46+CF46+CP46</f>
        <v>0</v>
      </c>
      <c r="N46" s="186"/>
      <c r="O46" s="195"/>
      <c r="P46" s="162"/>
      <c r="Q46" s="162"/>
      <c r="R46" s="162"/>
      <c r="S46" s="162"/>
      <c r="T46" s="162"/>
      <c r="U46" s="162"/>
      <c r="V46" s="162"/>
      <c r="W46" s="162"/>
      <c r="X46" s="202"/>
      <c r="Y46" s="164"/>
      <c r="Z46" s="197"/>
      <c r="AA46" s="166"/>
      <c r="AB46" s="166"/>
      <c r="AC46" s="162"/>
      <c r="AD46" s="162"/>
      <c r="AE46" s="170"/>
      <c r="AF46" s="170"/>
      <c r="AG46" s="170"/>
      <c r="AH46" s="170"/>
      <c r="AI46" s="203"/>
      <c r="AJ46" s="164"/>
      <c r="AK46" s="165"/>
      <c r="AL46" s="162"/>
      <c r="AM46" s="166"/>
      <c r="AN46" s="166"/>
      <c r="AO46" s="162"/>
      <c r="AP46" s="210"/>
      <c r="AQ46" s="210"/>
      <c r="AR46" s="210"/>
      <c r="AS46" s="180"/>
      <c r="AT46" s="164"/>
      <c r="AU46" s="165"/>
      <c r="AV46" s="162"/>
      <c r="AW46" s="166"/>
      <c r="AX46" s="166"/>
      <c r="AY46" s="162"/>
      <c r="AZ46" s="170"/>
      <c r="BA46" s="170"/>
      <c r="BB46" s="170"/>
      <c r="BC46" s="170"/>
      <c r="BD46" s="191"/>
      <c r="BE46" s="157"/>
      <c r="BF46" s="162"/>
      <c r="BG46" s="162"/>
      <c r="BH46" s="162"/>
      <c r="BI46" s="162"/>
      <c r="BJ46" s="166"/>
      <c r="BK46" s="170"/>
      <c r="BL46" s="170"/>
      <c r="BM46" s="178"/>
      <c r="BN46" s="191"/>
      <c r="BO46" s="157"/>
      <c r="BP46" s="162"/>
      <c r="BQ46" s="166"/>
      <c r="BR46" s="162"/>
      <c r="BS46" s="162"/>
      <c r="BT46" s="162"/>
      <c r="BU46" s="166"/>
      <c r="BV46" s="170"/>
      <c r="BW46" s="170"/>
      <c r="BX46" s="170"/>
      <c r="BY46" s="191"/>
      <c r="BZ46" s="157"/>
      <c r="CA46" s="162"/>
      <c r="CB46" s="162"/>
      <c r="CC46" s="162"/>
      <c r="CD46" s="162"/>
      <c r="CE46" s="162"/>
      <c r="CF46" s="170"/>
      <c r="CG46" s="170"/>
      <c r="CH46" s="170"/>
      <c r="CI46" s="170"/>
      <c r="CJ46" s="191">
        <v>78</v>
      </c>
      <c r="CK46" s="157">
        <f>SUM(CL46:CQ46)</f>
        <v>78</v>
      </c>
      <c r="CL46" s="162">
        <v>48</v>
      </c>
      <c r="CM46" s="166"/>
      <c r="CN46" s="162"/>
      <c r="CO46" s="162">
        <v>26</v>
      </c>
      <c r="CP46" s="170"/>
      <c r="CQ46" s="170">
        <v>4</v>
      </c>
      <c r="CR46" s="170"/>
      <c r="CS46" s="212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</row>
    <row r="47" spans="1:166" ht="132">
      <c r="A47" s="216" t="s">
        <v>121</v>
      </c>
      <c r="B47" s="209" t="s">
        <v>67</v>
      </c>
      <c r="C47" s="156">
        <f>N47+Y47+AJ47+AT47+BD47+BN47+BY47+CJ47</f>
        <v>66</v>
      </c>
      <c r="D47" s="157">
        <f t="shared" si="164"/>
        <v>66</v>
      </c>
      <c r="E47" s="158">
        <v>4</v>
      </c>
      <c r="F47" s="158">
        <v>62</v>
      </c>
      <c r="G47" s="159">
        <v>50</v>
      </c>
      <c r="H47" s="158">
        <v>12</v>
      </c>
      <c r="I47" s="158">
        <f>Q47+AB47+AM47+AW47+BG47+BQ47+CB47+CM47</f>
        <v>0</v>
      </c>
      <c r="J47" s="158">
        <f t="shared" si="163"/>
        <v>0</v>
      </c>
      <c r="K47" s="158">
        <v>50</v>
      </c>
      <c r="L47" s="158">
        <f t="shared" si="162"/>
        <v>0</v>
      </c>
      <c r="M47" s="158">
        <f>T47+AE47+AP47+AZ47+BJ47+BU47+CF47+CP47</f>
        <v>0</v>
      </c>
      <c r="N47" s="186"/>
      <c r="O47" s="195"/>
      <c r="P47" s="162"/>
      <c r="Q47" s="162"/>
      <c r="R47" s="162"/>
      <c r="S47" s="162"/>
      <c r="T47" s="162"/>
      <c r="U47" s="162"/>
      <c r="V47" s="162"/>
      <c r="W47" s="162"/>
      <c r="X47" s="202"/>
      <c r="Y47" s="164"/>
      <c r="Z47" s="197"/>
      <c r="AA47" s="166"/>
      <c r="AB47" s="166"/>
      <c r="AC47" s="162"/>
      <c r="AD47" s="162"/>
      <c r="AE47" s="170"/>
      <c r="AF47" s="170"/>
      <c r="AG47" s="170"/>
      <c r="AH47" s="170"/>
      <c r="AI47" s="203"/>
      <c r="AJ47" s="164"/>
      <c r="AK47" s="165"/>
      <c r="AL47" s="162"/>
      <c r="AM47" s="166"/>
      <c r="AN47" s="166"/>
      <c r="AO47" s="162"/>
      <c r="AP47" s="210"/>
      <c r="AQ47" s="210"/>
      <c r="AR47" s="210"/>
      <c r="AS47" s="180"/>
      <c r="AT47" s="164">
        <v>66</v>
      </c>
      <c r="AU47" s="165">
        <f>SUM(AV47:BA47)</f>
        <v>66</v>
      </c>
      <c r="AV47" s="162">
        <v>12</v>
      </c>
      <c r="AW47" s="166"/>
      <c r="AX47" s="166"/>
      <c r="AY47" s="162">
        <v>50</v>
      </c>
      <c r="AZ47" s="170"/>
      <c r="BA47" s="170">
        <v>4</v>
      </c>
      <c r="BB47" s="170"/>
      <c r="BC47" s="204" t="s">
        <v>35</v>
      </c>
      <c r="BD47" s="191"/>
      <c r="BE47" s="157"/>
      <c r="BF47" s="162"/>
      <c r="BG47" s="162"/>
      <c r="BH47" s="162"/>
      <c r="BI47" s="162"/>
      <c r="BJ47" s="166"/>
      <c r="BK47" s="170"/>
      <c r="BL47" s="170"/>
      <c r="BM47" s="178"/>
      <c r="BN47" s="191"/>
      <c r="BO47" s="157"/>
      <c r="BP47" s="162"/>
      <c r="BQ47" s="166"/>
      <c r="BR47" s="162"/>
      <c r="BS47" s="162"/>
      <c r="BT47" s="162"/>
      <c r="BU47" s="166"/>
      <c r="BV47" s="170"/>
      <c r="BW47" s="170"/>
      <c r="BX47" s="178"/>
      <c r="BY47" s="191"/>
      <c r="BZ47" s="157"/>
      <c r="CA47" s="162"/>
      <c r="CB47" s="162"/>
      <c r="CC47" s="162"/>
      <c r="CD47" s="162"/>
      <c r="CE47" s="162"/>
      <c r="CF47" s="170"/>
      <c r="CG47" s="170"/>
      <c r="CH47" s="170"/>
      <c r="CI47" s="170"/>
      <c r="CJ47" s="191"/>
      <c r="CK47" s="157"/>
      <c r="CL47" s="162"/>
      <c r="CM47" s="166"/>
      <c r="CN47" s="162"/>
      <c r="CO47" s="162"/>
      <c r="CP47" s="170"/>
      <c r="CQ47" s="170"/>
      <c r="CR47" s="170"/>
      <c r="CS47" s="212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</row>
    <row r="48" spans="1:166" ht="66">
      <c r="A48" s="213" t="s">
        <v>66</v>
      </c>
      <c r="B48" s="209" t="s">
        <v>40</v>
      </c>
      <c r="C48" s="156">
        <f>N48+Y48+AJ48+AT48+BD48+BN48+BY48+CJ48</f>
        <v>68</v>
      </c>
      <c r="D48" s="157">
        <f t="shared" si="164"/>
        <v>68</v>
      </c>
      <c r="E48" s="158">
        <v>4</v>
      </c>
      <c r="F48" s="158">
        <f>SUM(H48:M48)</f>
        <v>64</v>
      </c>
      <c r="G48" s="159">
        <v>20</v>
      </c>
      <c r="H48" s="158">
        <v>28</v>
      </c>
      <c r="I48" s="158">
        <v>0</v>
      </c>
      <c r="J48" s="158">
        <f t="shared" si="163"/>
        <v>0</v>
      </c>
      <c r="K48" s="158">
        <v>36</v>
      </c>
      <c r="L48" s="158">
        <f t="shared" si="162"/>
        <v>0</v>
      </c>
      <c r="M48" s="158">
        <f>T48+AE48+AP48+AZ48+BJ48+BU48+CF48+CP48</f>
        <v>0</v>
      </c>
      <c r="N48" s="186"/>
      <c r="O48" s="195"/>
      <c r="P48" s="162"/>
      <c r="Q48" s="162"/>
      <c r="R48" s="162"/>
      <c r="S48" s="162"/>
      <c r="T48" s="162"/>
      <c r="U48" s="162"/>
      <c r="V48" s="162"/>
      <c r="W48" s="162"/>
      <c r="X48" s="202"/>
      <c r="Y48" s="164"/>
      <c r="Z48" s="197"/>
      <c r="AA48" s="166"/>
      <c r="AB48" s="166"/>
      <c r="AC48" s="162"/>
      <c r="AD48" s="162"/>
      <c r="AE48" s="170"/>
      <c r="AF48" s="170"/>
      <c r="AG48" s="170"/>
      <c r="AH48" s="170"/>
      <c r="AI48" s="203"/>
      <c r="AJ48" s="164"/>
      <c r="AK48" s="165"/>
      <c r="AL48" s="162"/>
      <c r="AM48" s="166"/>
      <c r="AN48" s="166"/>
      <c r="AO48" s="162"/>
      <c r="AP48" s="210"/>
      <c r="AQ48" s="210"/>
      <c r="AR48" s="210"/>
      <c r="AS48" s="180"/>
      <c r="AT48" s="164"/>
      <c r="AU48" s="206"/>
      <c r="AV48" s="162"/>
      <c r="AW48" s="166"/>
      <c r="AX48" s="166"/>
      <c r="AY48" s="162"/>
      <c r="AZ48" s="170"/>
      <c r="BA48" s="170"/>
      <c r="BB48" s="170"/>
      <c r="BC48" s="189"/>
      <c r="BD48" s="191">
        <f>BE48+BL48</f>
        <v>34</v>
      </c>
      <c r="BE48" s="157">
        <f>SUM(BF48:BK48)</f>
        <v>34</v>
      </c>
      <c r="BF48" s="162">
        <v>22</v>
      </c>
      <c r="BG48" s="162"/>
      <c r="BH48" s="162"/>
      <c r="BI48" s="162">
        <v>10</v>
      </c>
      <c r="BJ48" s="166"/>
      <c r="BK48" s="170">
        <v>2</v>
      </c>
      <c r="BL48" s="170"/>
      <c r="BM48" s="178"/>
      <c r="BN48" s="191">
        <v>34</v>
      </c>
      <c r="BO48" s="157">
        <f>SUM(BP48:BV48)</f>
        <v>34</v>
      </c>
      <c r="BP48" s="162">
        <v>22</v>
      </c>
      <c r="BQ48" s="166"/>
      <c r="BR48" s="162"/>
      <c r="BS48" s="162">
        <v>10</v>
      </c>
      <c r="BT48" s="162"/>
      <c r="BU48" s="166"/>
      <c r="BV48" s="170">
        <v>2</v>
      </c>
      <c r="BW48" s="170"/>
      <c r="BX48" s="204" t="s">
        <v>35</v>
      </c>
      <c r="BY48" s="191"/>
      <c r="BZ48" s="157"/>
      <c r="CA48" s="162"/>
      <c r="CB48" s="162"/>
      <c r="CC48" s="162"/>
      <c r="CD48" s="162"/>
      <c r="CE48" s="162"/>
      <c r="CF48" s="170"/>
      <c r="CG48" s="170"/>
      <c r="CH48" s="170"/>
      <c r="CI48" s="170"/>
      <c r="CJ48" s="191"/>
      <c r="CK48" s="157"/>
      <c r="CL48" s="162"/>
      <c r="CM48" s="166"/>
      <c r="CN48" s="162"/>
      <c r="CO48" s="162"/>
      <c r="CP48" s="170"/>
      <c r="CQ48" s="170"/>
      <c r="CR48" s="170"/>
      <c r="CS48" s="212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</row>
    <row r="49" spans="1:166" ht="33.75">
      <c r="A49" s="213" t="s">
        <v>122</v>
      </c>
      <c r="B49" s="209" t="s">
        <v>123</v>
      </c>
      <c r="C49" s="156">
        <v>80</v>
      </c>
      <c r="D49" s="157">
        <f t="shared" si="164"/>
        <v>80</v>
      </c>
      <c r="E49" s="158">
        <v>4</v>
      </c>
      <c r="F49" s="158">
        <f>SUM(H49:M49)</f>
        <v>76</v>
      </c>
      <c r="G49" s="159">
        <v>30</v>
      </c>
      <c r="H49" s="158">
        <v>46</v>
      </c>
      <c r="I49" s="158">
        <v>0</v>
      </c>
      <c r="J49" s="158">
        <v>0</v>
      </c>
      <c r="K49" s="158">
        <v>30</v>
      </c>
      <c r="L49" s="158">
        <v>0</v>
      </c>
      <c r="M49" s="158">
        <v>0</v>
      </c>
      <c r="N49" s="186"/>
      <c r="O49" s="195"/>
      <c r="P49" s="162"/>
      <c r="Q49" s="162"/>
      <c r="R49" s="162"/>
      <c r="S49" s="162"/>
      <c r="T49" s="162"/>
      <c r="U49" s="162"/>
      <c r="V49" s="162"/>
      <c r="W49" s="162"/>
      <c r="X49" s="202"/>
      <c r="Y49" s="164"/>
      <c r="Z49" s="197"/>
      <c r="AA49" s="166"/>
      <c r="AB49" s="166"/>
      <c r="AC49" s="162"/>
      <c r="AD49" s="162"/>
      <c r="AE49" s="170"/>
      <c r="AF49" s="170"/>
      <c r="AG49" s="170"/>
      <c r="AH49" s="170"/>
      <c r="AI49" s="203"/>
      <c r="AJ49" s="164"/>
      <c r="AK49" s="165"/>
      <c r="AL49" s="162"/>
      <c r="AM49" s="166"/>
      <c r="AN49" s="166"/>
      <c r="AO49" s="162"/>
      <c r="AP49" s="210"/>
      <c r="AQ49" s="210"/>
      <c r="AR49" s="210"/>
      <c r="AS49" s="180"/>
      <c r="AT49" s="164"/>
      <c r="AU49" s="206"/>
      <c r="AV49" s="162"/>
      <c r="AW49" s="166"/>
      <c r="AX49" s="166"/>
      <c r="AY49" s="162"/>
      <c r="AZ49" s="170"/>
      <c r="BA49" s="170"/>
      <c r="BB49" s="170"/>
      <c r="BC49" s="189"/>
      <c r="BD49" s="191">
        <v>80</v>
      </c>
      <c r="BE49" s="157">
        <f>SUM(BF49:BK49)</f>
        <v>80</v>
      </c>
      <c r="BF49" s="162">
        <v>46</v>
      </c>
      <c r="BG49" s="162"/>
      <c r="BH49" s="162"/>
      <c r="BI49" s="162">
        <v>30</v>
      </c>
      <c r="BJ49" s="166"/>
      <c r="BK49" s="170">
        <v>4</v>
      </c>
      <c r="BL49" s="170"/>
      <c r="BM49" s="204" t="s">
        <v>35</v>
      </c>
      <c r="BN49" s="191"/>
      <c r="BO49" s="157"/>
      <c r="BP49" s="162"/>
      <c r="BQ49" s="166"/>
      <c r="BR49" s="162"/>
      <c r="BS49" s="162"/>
      <c r="BT49" s="162"/>
      <c r="BU49" s="166"/>
      <c r="BV49" s="170"/>
      <c r="BW49" s="170"/>
      <c r="BX49" s="170"/>
      <c r="BY49" s="191"/>
      <c r="BZ49" s="157"/>
      <c r="CA49" s="162"/>
      <c r="CB49" s="162"/>
      <c r="CC49" s="162"/>
      <c r="CD49" s="162"/>
      <c r="CE49" s="162"/>
      <c r="CF49" s="170"/>
      <c r="CG49" s="170"/>
      <c r="CH49" s="170"/>
      <c r="CI49" s="170"/>
      <c r="CJ49" s="191"/>
      <c r="CK49" s="157"/>
      <c r="CL49" s="162"/>
      <c r="CM49" s="166"/>
      <c r="CN49" s="162"/>
      <c r="CO49" s="162"/>
      <c r="CP49" s="170"/>
      <c r="CQ49" s="170"/>
      <c r="CR49" s="170"/>
      <c r="CS49" s="212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</row>
    <row r="50" spans="1:166" ht="33.75">
      <c r="A50" s="213" t="s">
        <v>124</v>
      </c>
      <c r="B50" s="209" t="s">
        <v>125</v>
      </c>
      <c r="C50" s="156">
        <v>80</v>
      </c>
      <c r="D50" s="157">
        <f t="shared" si="164"/>
        <v>80</v>
      </c>
      <c r="E50" s="158">
        <v>4</v>
      </c>
      <c r="F50" s="158">
        <f>SUM(H50:M50)</f>
        <v>76</v>
      </c>
      <c r="G50" s="159">
        <v>30</v>
      </c>
      <c r="H50" s="158">
        <v>46</v>
      </c>
      <c r="I50" s="158">
        <v>0</v>
      </c>
      <c r="J50" s="158">
        <v>0</v>
      </c>
      <c r="K50" s="158">
        <v>30</v>
      </c>
      <c r="L50" s="158">
        <v>0</v>
      </c>
      <c r="M50" s="158">
        <v>0</v>
      </c>
      <c r="N50" s="186"/>
      <c r="O50" s="195"/>
      <c r="P50" s="162"/>
      <c r="Q50" s="162"/>
      <c r="R50" s="162"/>
      <c r="S50" s="162"/>
      <c r="T50" s="162"/>
      <c r="U50" s="162"/>
      <c r="V50" s="162"/>
      <c r="W50" s="162"/>
      <c r="X50" s="202"/>
      <c r="Y50" s="164"/>
      <c r="Z50" s="197"/>
      <c r="AA50" s="166"/>
      <c r="AB50" s="166"/>
      <c r="AC50" s="162"/>
      <c r="AD50" s="162"/>
      <c r="AE50" s="170"/>
      <c r="AF50" s="170"/>
      <c r="AG50" s="170"/>
      <c r="AH50" s="170"/>
      <c r="AI50" s="203"/>
      <c r="AJ50" s="164"/>
      <c r="AK50" s="165"/>
      <c r="AL50" s="162"/>
      <c r="AM50" s="166"/>
      <c r="AN50" s="166"/>
      <c r="AO50" s="162"/>
      <c r="AP50" s="210"/>
      <c r="AQ50" s="210"/>
      <c r="AR50" s="210"/>
      <c r="AS50" s="180"/>
      <c r="AT50" s="164"/>
      <c r="AU50" s="206"/>
      <c r="AV50" s="162"/>
      <c r="AW50" s="166"/>
      <c r="AX50" s="166"/>
      <c r="AY50" s="162"/>
      <c r="AZ50" s="170"/>
      <c r="BA50" s="170"/>
      <c r="BB50" s="170"/>
      <c r="BC50" s="189"/>
      <c r="BD50" s="191"/>
      <c r="BE50" s="157"/>
      <c r="BF50" s="162"/>
      <c r="BG50" s="162"/>
      <c r="BH50" s="162"/>
      <c r="BI50" s="162"/>
      <c r="BJ50" s="166"/>
      <c r="BK50" s="170"/>
      <c r="BL50" s="170"/>
      <c r="BM50" s="178"/>
      <c r="BN50" s="191">
        <v>80</v>
      </c>
      <c r="BO50" s="157">
        <f>SUM(BP50:BV50)</f>
        <v>80</v>
      </c>
      <c r="BP50" s="162">
        <v>46</v>
      </c>
      <c r="BQ50" s="166"/>
      <c r="BR50" s="162"/>
      <c r="BS50" s="162">
        <v>30</v>
      </c>
      <c r="BT50" s="162"/>
      <c r="BU50" s="166"/>
      <c r="BV50" s="170">
        <v>4</v>
      </c>
      <c r="BW50" s="170"/>
      <c r="BX50" s="204" t="s">
        <v>35</v>
      </c>
      <c r="BY50" s="191"/>
      <c r="BZ50" s="157"/>
      <c r="CA50" s="162"/>
      <c r="CB50" s="162"/>
      <c r="CC50" s="162"/>
      <c r="CD50" s="162"/>
      <c r="CE50" s="162"/>
      <c r="CF50" s="170"/>
      <c r="CG50" s="170"/>
      <c r="CH50" s="170"/>
      <c r="CI50" s="170"/>
      <c r="CJ50" s="191"/>
      <c r="CK50" s="157"/>
      <c r="CL50" s="162"/>
      <c r="CM50" s="166"/>
      <c r="CN50" s="162"/>
      <c r="CO50" s="162"/>
      <c r="CP50" s="170"/>
      <c r="CQ50" s="170"/>
      <c r="CR50" s="170"/>
      <c r="CS50" s="212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</row>
    <row r="51" spans="1:166" s="6" customFormat="1" ht="99">
      <c r="A51" s="219" t="s">
        <v>126</v>
      </c>
      <c r="B51" s="209" t="s">
        <v>127</v>
      </c>
      <c r="C51" s="156">
        <v>54</v>
      </c>
      <c r="D51" s="157">
        <f t="shared" si="164"/>
        <v>54</v>
      </c>
      <c r="E51" s="158">
        <v>4</v>
      </c>
      <c r="F51" s="158">
        <f>SUM(H51:M51)</f>
        <v>50</v>
      </c>
      <c r="G51" s="159">
        <v>16</v>
      </c>
      <c r="H51" s="158">
        <v>34</v>
      </c>
      <c r="I51" s="158">
        <f>Q51+AB51+AM51+AW51+BG51+BQ51+CB51+CM51</f>
        <v>0</v>
      </c>
      <c r="J51" s="158">
        <f>R51+AC51+AN51+AX51+BH51+BR51+CC51+CN51</f>
        <v>0</v>
      </c>
      <c r="K51" s="158">
        <v>16</v>
      </c>
      <c r="L51" s="158">
        <f t="shared" si="162"/>
        <v>0</v>
      </c>
      <c r="M51" s="158">
        <f>T51+AE51+AP51+AZ51+BJ51+BU51+CF51+CP51</f>
        <v>0</v>
      </c>
      <c r="N51" s="186"/>
      <c r="O51" s="195"/>
      <c r="P51" s="166"/>
      <c r="Q51" s="166"/>
      <c r="R51" s="166"/>
      <c r="S51" s="166"/>
      <c r="T51" s="166"/>
      <c r="U51" s="166"/>
      <c r="V51" s="166"/>
      <c r="W51" s="166"/>
      <c r="X51" s="178"/>
      <c r="Y51" s="164"/>
      <c r="Z51" s="197"/>
      <c r="AA51" s="166"/>
      <c r="AB51" s="166"/>
      <c r="AC51" s="166"/>
      <c r="AD51" s="166"/>
      <c r="AE51" s="166"/>
      <c r="AF51" s="166"/>
      <c r="AG51" s="166"/>
      <c r="AH51" s="166"/>
      <c r="AI51" s="178"/>
      <c r="AJ51" s="164"/>
      <c r="AK51" s="165"/>
      <c r="AL51" s="162"/>
      <c r="AM51" s="166"/>
      <c r="AN51" s="166"/>
      <c r="AO51" s="166"/>
      <c r="AP51" s="220"/>
      <c r="AQ51" s="220"/>
      <c r="AR51" s="220"/>
      <c r="AS51" s="220"/>
      <c r="AT51" s="164"/>
      <c r="AU51" s="206"/>
      <c r="AV51" s="162"/>
      <c r="AW51" s="166"/>
      <c r="AX51" s="166"/>
      <c r="AY51" s="166"/>
      <c r="AZ51" s="166"/>
      <c r="BA51" s="166"/>
      <c r="BB51" s="166"/>
      <c r="BC51" s="166"/>
      <c r="BD51" s="191"/>
      <c r="BE51" s="157"/>
      <c r="BF51" s="162"/>
      <c r="BG51" s="166"/>
      <c r="BH51" s="166"/>
      <c r="BI51" s="166"/>
      <c r="BJ51" s="166"/>
      <c r="BK51" s="166"/>
      <c r="BL51" s="166"/>
      <c r="BM51" s="178"/>
      <c r="BN51" s="191"/>
      <c r="BO51" s="157"/>
      <c r="BP51" s="166"/>
      <c r="BQ51" s="166"/>
      <c r="BR51" s="166"/>
      <c r="BS51" s="166"/>
      <c r="BT51" s="166"/>
      <c r="BU51" s="166"/>
      <c r="BV51" s="166"/>
      <c r="BW51" s="166"/>
      <c r="BX51" s="166"/>
      <c r="BY51" s="191"/>
      <c r="BZ51" s="157"/>
      <c r="CA51" s="162"/>
      <c r="CB51" s="166"/>
      <c r="CC51" s="166"/>
      <c r="CD51" s="166"/>
      <c r="CE51" s="166"/>
      <c r="CF51" s="166"/>
      <c r="CG51" s="166"/>
      <c r="CH51" s="166"/>
      <c r="CI51" s="166"/>
      <c r="CJ51" s="191">
        <v>54</v>
      </c>
      <c r="CK51" s="157">
        <f>SUM(CL51:CQ51)</f>
        <v>54</v>
      </c>
      <c r="CL51" s="162">
        <v>34</v>
      </c>
      <c r="CM51" s="166"/>
      <c r="CN51" s="166"/>
      <c r="CO51" s="166">
        <v>16</v>
      </c>
      <c r="CP51" s="166"/>
      <c r="CQ51" s="166">
        <v>4</v>
      </c>
      <c r="CR51" s="166"/>
      <c r="CS51" s="204" t="s">
        <v>35</v>
      </c>
    </row>
    <row r="52" spans="1:166" s="5" customFormat="1" ht="30.75">
      <c r="A52" s="81" t="s">
        <v>13</v>
      </c>
      <c r="B52" s="82" t="s">
        <v>27</v>
      </c>
      <c r="C52" s="82">
        <v>1971</v>
      </c>
      <c r="D52" s="82">
        <f>D53</f>
        <v>1869</v>
      </c>
      <c r="E52" s="82">
        <f t="shared" ref="E52:M52" si="165">E53</f>
        <v>54</v>
      </c>
      <c r="F52" s="82">
        <f t="shared" si="165"/>
        <v>1264</v>
      </c>
      <c r="G52" s="82">
        <f t="shared" si="165"/>
        <v>669</v>
      </c>
      <c r="H52" s="82">
        <f t="shared" si="165"/>
        <v>533</v>
      </c>
      <c r="I52" s="82">
        <f t="shared" si="165"/>
        <v>0</v>
      </c>
      <c r="J52" s="82">
        <f t="shared" si="165"/>
        <v>0</v>
      </c>
      <c r="K52" s="82">
        <f t="shared" si="165"/>
        <v>597</v>
      </c>
      <c r="L52" s="82">
        <f t="shared" si="165"/>
        <v>40</v>
      </c>
      <c r="M52" s="82">
        <f t="shared" si="165"/>
        <v>22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>
        <f t="shared" ref="AT52:AU52" si="166">AT53</f>
        <v>281</v>
      </c>
      <c r="AU52" s="20">
        <f t="shared" si="166"/>
        <v>447</v>
      </c>
      <c r="AV52" s="20">
        <f>AV53</f>
        <v>165</v>
      </c>
      <c r="AW52" s="20">
        <f t="shared" ref="AW52:BA52" si="167">AW53</f>
        <v>0</v>
      </c>
      <c r="AX52" s="20">
        <f t="shared" si="167"/>
        <v>0</v>
      </c>
      <c r="AY52" s="20">
        <f t="shared" si="167"/>
        <v>120</v>
      </c>
      <c r="AZ52" s="20">
        <f t="shared" si="167"/>
        <v>0</v>
      </c>
      <c r="BA52" s="20">
        <f t="shared" si="167"/>
        <v>18</v>
      </c>
      <c r="BB52" s="20">
        <v>24</v>
      </c>
      <c r="BC52" s="83"/>
      <c r="BD52" s="20">
        <f t="shared" ref="BD52:BL52" si="168">BD53</f>
        <v>274</v>
      </c>
      <c r="BE52" s="20">
        <f t="shared" si="168"/>
        <v>256</v>
      </c>
      <c r="BF52" s="20">
        <f t="shared" si="168"/>
        <v>144</v>
      </c>
      <c r="BG52" s="20">
        <f t="shared" si="168"/>
        <v>0</v>
      </c>
      <c r="BH52" s="20">
        <f t="shared" si="168"/>
        <v>0</v>
      </c>
      <c r="BI52" s="20">
        <f t="shared" si="168"/>
        <v>96</v>
      </c>
      <c r="BJ52" s="20">
        <f t="shared" si="168"/>
        <v>2</v>
      </c>
      <c r="BK52" s="20">
        <f t="shared" si="168"/>
        <v>14</v>
      </c>
      <c r="BL52" s="20">
        <f t="shared" si="168"/>
        <v>18</v>
      </c>
      <c r="BM52" s="84"/>
      <c r="BN52" s="20">
        <f t="shared" ref="BN52:BX52" si="169">BN53</f>
        <v>434</v>
      </c>
      <c r="BO52" s="20">
        <f t="shared" si="169"/>
        <v>434</v>
      </c>
      <c r="BP52" s="20">
        <f t="shared" si="169"/>
        <v>164</v>
      </c>
      <c r="BQ52" s="20">
        <f t="shared" si="169"/>
        <v>0</v>
      </c>
      <c r="BR52" s="20">
        <f t="shared" si="169"/>
        <v>0</v>
      </c>
      <c r="BS52" s="20">
        <f t="shared" si="169"/>
        <v>110</v>
      </c>
      <c r="BT52" s="20">
        <f t="shared" si="169"/>
        <v>0</v>
      </c>
      <c r="BU52" s="20">
        <f t="shared" si="169"/>
        <v>0</v>
      </c>
      <c r="BV52" s="20">
        <f t="shared" si="169"/>
        <v>16</v>
      </c>
      <c r="BW52" s="20">
        <f t="shared" si="169"/>
        <v>24</v>
      </c>
      <c r="BX52" s="20">
        <f t="shared" si="169"/>
        <v>0</v>
      </c>
      <c r="BY52" s="20">
        <f t="shared" ref="BY52:CH52" si="170">BY53</f>
        <v>492</v>
      </c>
      <c r="BZ52" s="20">
        <f>BZ53</f>
        <v>492</v>
      </c>
      <c r="CA52" s="20">
        <f t="shared" si="170"/>
        <v>176</v>
      </c>
      <c r="CB52" s="20">
        <f t="shared" si="170"/>
        <v>0</v>
      </c>
      <c r="CC52" s="20">
        <f t="shared" si="170"/>
        <v>0</v>
      </c>
      <c r="CD52" s="20">
        <f t="shared" si="170"/>
        <v>160</v>
      </c>
      <c r="CE52" s="20">
        <f t="shared" si="170"/>
        <v>40</v>
      </c>
      <c r="CF52" s="20">
        <f t="shared" si="170"/>
        <v>20</v>
      </c>
      <c r="CG52" s="20">
        <f t="shared" si="170"/>
        <v>24</v>
      </c>
      <c r="CH52" s="20">
        <f t="shared" si="170"/>
        <v>0</v>
      </c>
      <c r="CI52" s="20">
        <v>0</v>
      </c>
      <c r="CJ52" s="20">
        <f t="shared" ref="CJ52:CR52" si="171">CJ53</f>
        <v>240</v>
      </c>
      <c r="CK52" s="20">
        <f t="shared" si="171"/>
        <v>240</v>
      </c>
      <c r="CL52" s="20">
        <f t="shared" si="171"/>
        <v>30</v>
      </c>
      <c r="CM52" s="20">
        <f t="shared" si="171"/>
        <v>0</v>
      </c>
      <c r="CN52" s="20">
        <f t="shared" si="171"/>
        <v>20</v>
      </c>
      <c r="CO52" s="20">
        <f t="shared" si="171"/>
        <v>30</v>
      </c>
      <c r="CP52" s="20">
        <f t="shared" si="171"/>
        <v>10</v>
      </c>
      <c r="CQ52" s="20">
        <f t="shared" si="171"/>
        <v>6</v>
      </c>
      <c r="CR52" s="20">
        <f t="shared" si="171"/>
        <v>36</v>
      </c>
      <c r="CS52" s="85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</row>
    <row r="53" spans="1:166" ht="60">
      <c r="A53" s="86" t="s">
        <v>26</v>
      </c>
      <c r="B53" s="87" t="s">
        <v>15</v>
      </c>
      <c r="C53" s="87">
        <f>SUM(C54,C58,C63,C67,C72,C76)</f>
        <v>1971</v>
      </c>
      <c r="D53" s="87">
        <f>D54+D58+D63+D67+D72+D76</f>
        <v>1869</v>
      </c>
      <c r="E53" s="87">
        <f t="shared" ref="E53:M53" si="172">E54+E58+E63+E67</f>
        <v>54</v>
      </c>
      <c r="F53" s="87">
        <f t="shared" si="172"/>
        <v>1264</v>
      </c>
      <c r="G53" s="82">
        <f t="shared" si="172"/>
        <v>669</v>
      </c>
      <c r="H53" s="87">
        <f t="shared" si="172"/>
        <v>533</v>
      </c>
      <c r="I53" s="87">
        <f t="shared" si="172"/>
        <v>0</v>
      </c>
      <c r="J53" s="87">
        <f t="shared" si="172"/>
        <v>0</v>
      </c>
      <c r="K53" s="87">
        <f t="shared" si="172"/>
        <v>597</v>
      </c>
      <c r="L53" s="87">
        <f t="shared" si="172"/>
        <v>40</v>
      </c>
      <c r="M53" s="87">
        <f t="shared" si="172"/>
        <v>22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>
        <f t="shared" ref="AT53" si="173">AT54+AT58+AT63+AT67</f>
        <v>281</v>
      </c>
      <c r="AU53" s="23">
        <f>AU54+AU58+AU63+AU67+AU72+AU76</f>
        <v>447</v>
      </c>
      <c r="AV53" s="23">
        <f>AV54+AV58+AV63+AV67+AV72+AV76</f>
        <v>165</v>
      </c>
      <c r="AW53" s="23">
        <f t="shared" ref="AW53:BB53" si="174">AW54+AW58+AW63+AW67+AW72+AW76</f>
        <v>0</v>
      </c>
      <c r="AX53" s="23">
        <f t="shared" si="174"/>
        <v>0</v>
      </c>
      <c r="AY53" s="23">
        <f t="shared" si="174"/>
        <v>120</v>
      </c>
      <c r="AZ53" s="23">
        <f t="shared" si="174"/>
        <v>0</v>
      </c>
      <c r="BA53" s="23">
        <f t="shared" si="174"/>
        <v>18</v>
      </c>
      <c r="BB53" s="23">
        <f t="shared" si="174"/>
        <v>24</v>
      </c>
      <c r="BC53" s="23"/>
      <c r="BD53" s="23">
        <f t="shared" ref="BD53" si="175">BD54+BD58+BD63+BD67</f>
        <v>274</v>
      </c>
      <c r="BE53" s="23">
        <f>BE54+BE58+BE63+BE67+BE72+BE76</f>
        <v>256</v>
      </c>
      <c r="BF53" s="23">
        <f t="shared" ref="BF53:BL53" si="176">BF54+BF58+BF63+BF67+BF72+BF76</f>
        <v>144</v>
      </c>
      <c r="BG53" s="23">
        <f t="shared" si="176"/>
        <v>0</v>
      </c>
      <c r="BH53" s="23">
        <f t="shared" si="176"/>
        <v>0</v>
      </c>
      <c r="BI53" s="23">
        <f t="shared" si="176"/>
        <v>96</v>
      </c>
      <c r="BJ53" s="23">
        <f t="shared" si="176"/>
        <v>2</v>
      </c>
      <c r="BK53" s="23">
        <f t="shared" si="176"/>
        <v>14</v>
      </c>
      <c r="BL53" s="23">
        <f t="shared" si="176"/>
        <v>18</v>
      </c>
      <c r="BM53" s="23"/>
      <c r="BN53" s="23">
        <f t="shared" ref="BN53" si="177">BN54+BN58+BN63+BN67</f>
        <v>434</v>
      </c>
      <c r="BO53" s="23">
        <f>BO54+BO58+BO63+BO67+BO72+BO76</f>
        <v>434</v>
      </c>
      <c r="BP53" s="23">
        <f t="shared" ref="BP53:BW53" si="178">BP54+BP58+BP63+BP67+BP72+BP76</f>
        <v>164</v>
      </c>
      <c r="BQ53" s="23">
        <f t="shared" si="178"/>
        <v>0</v>
      </c>
      <c r="BR53" s="23">
        <f t="shared" si="178"/>
        <v>0</v>
      </c>
      <c r="BS53" s="23">
        <f t="shared" si="178"/>
        <v>110</v>
      </c>
      <c r="BT53" s="23">
        <f t="shared" si="178"/>
        <v>0</v>
      </c>
      <c r="BU53" s="23">
        <f t="shared" si="178"/>
        <v>0</v>
      </c>
      <c r="BV53" s="23">
        <f t="shared" si="178"/>
        <v>16</v>
      </c>
      <c r="BW53" s="23">
        <f t="shared" si="178"/>
        <v>24</v>
      </c>
      <c r="BX53" s="23"/>
      <c r="BY53" s="23">
        <f>BY54+BY58+BY63+BY67+BY72+BY76</f>
        <v>492</v>
      </c>
      <c r="BZ53" s="23">
        <f>BZ54+BZ58+BZ63+BZ67+BZ72+BZ76</f>
        <v>492</v>
      </c>
      <c r="CA53" s="23">
        <f t="shared" ref="CA53" si="179">CA54+CA58+CA63+CA67+CA72+CA76</f>
        <v>176</v>
      </c>
      <c r="CB53" s="23">
        <f t="shared" ref="CB53" si="180">CB54+CB58+CB63+CB67+CB72+CB76</f>
        <v>0</v>
      </c>
      <c r="CC53" s="23">
        <f t="shared" ref="CC53" si="181">CC54+CC58+CC63+CC67+CC72+CC76</f>
        <v>0</v>
      </c>
      <c r="CD53" s="23">
        <f t="shared" ref="CD53" si="182">CD54+CD58+CD63+CD67+CD72+CD76</f>
        <v>160</v>
      </c>
      <c r="CE53" s="23">
        <f t="shared" ref="CE53" si="183">CE54+CE58+CE63+CE67+CE72+CE76</f>
        <v>40</v>
      </c>
      <c r="CF53" s="23">
        <f t="shared" ref="CF53" si="184">CF54+CF58+CF63+CF67+CF72+CF76</f>
        <v>20</v>
      </c>
      <c r="CG53" s="23">
        <f t="shared" ref="CG53" si="185">CG54+CG58+CG63+CG67+CG72+CG76</f>
        <v>24</v>
      </c>
      <c r="CH53" s="23">
        <f t="shared" ref="CH53" si="186">CH54+CH58+CH63+CH67+CH72+CH76</f>
        <v>0</v>
      </c>
      <c r="CI53" s="23">
        <v>0</v>
      </c>
      <c r="CJ53" s="23">
        <f>CJ54+CJ58+CJ63+CJ67+CJ72+CJ76</f>
        <v>240</v>
      </c>
      <c r="CK53" s="23">
        <f t="shared" ref="CK53" si="187">CK54+CK58+CK63+CK67+CK72+CK76</f>
        <v>240</v>
      </c>
      <c r="CL53" s="23">
        <f t="shared" ref="CL53" si="188">CL54+CL58+CL63+CL67+CL72+CL76</f>
        <v>30</v>
      </c>
      <c r="CM53" s="23">
        <f t="shared" ref="CM53" si="189">CM54+CM58+CM63+CM67+CM72+CM76</f>
        <v>0</v>
      </c>
      <c r="CN53" s="23">
        <f t="shared" ref="CN53" si="190">CN54+CN58+CN63+CN67+CN72+CN76</f>
        <v>20</v>
      </c>
      <c r="CO53" s="23">
        <f t="shared" ref="CO53" si="191">CO54+CO58+CO63+CO67+CO72+CO76</f>
        <v>30</v>
      </c>
      <c r="CP53" s="23">
        <f t="shared" ref="CP53" si="192">CP54+CP58+CP63+CP67+CP72+CP76</f>
        <v>10</v>
      </c>
      <c r="CQ53" s="23">
        <f t="shared" ref="CQ53" si="193">CQ54+CQ58+CQ63+CQ67+CQ72+CQ76</f>
        <v>6</v>
      </c>
      <c r="CR53" s="23">
        <f t="shared" ref="CR53" si="194">CR54+CR58+CR63+CR67+CR72+CR76</f>
        <v>36</v>
      </c>
      <c r="CS53" s="26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</row>
    <row r="54" spans="1:166" s="13" customFormat="1" ht="150">
      <c r="A54" s="88" t="s">
        <v>128</v>
      </c>
      <c r="B54" s="89" t="s">
        <v>129</v>
      </c>
      <c r="C54" s="43">
        <v>293</v>
      </c>
      <c r="D54" s="43">
        <f>SUM(D55:D57)</f>
        <v>281</v>
      </c>
      <c r="E54" s="43">
        <f t="shared" ref="E54:M54" si="195">SUM(E55:E57)</f>
        <v>12</v>
      </c>
      <c r="F54" s="43">
        <f t="shared" si="195"/>
        <v>269</v>
      </c>
      <c r="G54" s="19">
        <f t="shared" si="195"/>
        <v>152</v>
      </c>
      <c r="H54" s="43">
        <f t="shared" si="195"/>
        <v>117</v>
      </c>
      <c r="I54" s="43">
        <f t="shared" si="195"/>
        <v>0</v>
      </c>
      <c r="J54" s="43">
        <f t="shared" si="195"/>
        <v>0</v>
      </c>
      <c r="K54" s="43">
        <f t="shared" si="195"/>
        <v>152</v>
      </c>
      <c r="L54" s="43">
        <f t="shared" si="195"/>
        <v>0</v>
      </c>
      <c r="M54" s="43">
        <f t="shared" si="195"/>
        <v>0</v>
      </c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>
        <f t="shared" ref="AT54:BA54" si="196">SUM(AT55:AT57)</f>
        <v>281</v>
      </c>
      <c r="AU54" s="43">
        <f t="shared" si="196"/>
        <v>281</v>
      </c>
      <c r="AV54" s="43">
        <f t="shared" si="196"/>
        <v>117</v>
      </c>
      <c r="AW54" s="43">
        <f t="shared" si="196"/>
        <v>0</v>
      </c>
      <c r="AX54" s="43">
        <f t="shared" si="196"/>
        <v>0</v>
      </c>
      <c r="AY54" s="43">
        <f t="shared" si="196"/>
        <v>80</v>
      </c>
      <c r="AZ54" s="43">
        <f t="shared" si="196"/>
        <v>0</v>
      </c>
      <c r="BA54" s="43">
        <f t="shared" si="196"/>
        <v>12</v>
      </c>
      <c r="BB54" s="43">
        <v>12</v>
      </c>
      <c r="BC54" s="278" t="s">
        <v>104</v>
      </c>
      <c r="BD54" s="43">
        <f t="shared" ref="BD54:BL54" si="197">SUM(BD55:BD57)</f>
        <v>0</v>
      </c>
      <c r="BE54" s="43">
        <f t="shared" si="197"/>
        <v>0</v>
      </c>
      <c r="BF54" s="43">
        <f t="shared" si="197"/>
        <v>0</v>
      </c>
      <c r="BG54" s="43">
        <f t="shared" si="197"/>
        <v>0</v>
      </c>
      <c r="BH54" s="43">
        <f t="shared" si="197"/>
        <v>0</v>
      </c>
      <c r="BI54" s="43">
        <f t="shared" si="197"/>
        <v>0</v>
      </c>
      <c r="BJ54" s="43">
        <f t="shared" si="197"/>
        <v>0</v>
      </c>
      <c r="BK54" s="43">
        <f t="shared" si="197"/>
        <v>0</v>
      </c>
      <c r="BL54" s="43">
        <f t="shared" si="197"/>
        <v>0</v>
      </c>
      <c r="BM54" s="43"/>
      <c r="BN54" s="43">
        <f t="shared" ref="BN54:BW54" si="198">SUM(BN55:BN57)</f>
        <v>0</v>
      </c>
      <c r="BO54" s="43">
        <f t="shared" si="198"/>
        <v>0</v>
      </c>
      <c r="BP54" s="43">
        <f t="shared" si="198"/>
        <v>0</v>
      </c>
      <c r="BQ54" s="43">
        <f t="shared" si="198"/>
        <v>0</v>
      </c>
      <c r="BR54" s="43">
        <f t="shared" si="198"/>
        <v>0</v>
      </c>
      <c r="BS54" s="43">
        <f t="shared" si="198"/>
        <v>0</v>
      </c>
      <c r="BT54" s="43">
        <f t="shared" si="198"/>
        <v>0</v>
      </c>
      <c r="BU54" s="43">
        <f t="shared" si="198"/>
        <v>0</v>
      </c>
      <c r="BV54" s="43">
        <f t="shared" si="198"/>
        <v>0</v>
      </c>
      <c r="BW54" s="43">
        <f t="shared" si="198"/>
        <v>0</v>
      </c>
      <c r="BX54" s="43"/>
      <c r="BY54" s="43">
        <f t="shared" ref="BY54:CG54" si="199">SUM(BY55:BY57)</f>
        <v>0</v>
      </c>
      <c r="BZ54" s="43">
        <f t="shared" si="199"/>
        <v>0</v>
      </c>
      <c r="CA54" s="43">
        <f t="shared" si="199"/>
        <v>0</v>
      </c>
      <c r="CB54" s="43">
        <f t="shared" si="199"/>
        <v>0</v>
      </c>
      <c r="CC54" s="43">
        <f t="shared" si="199"/>
        <v>0</v>
      </c>
      <c r="CD54" s="43">
        <f t="shared" si="199"/>
        <v>0</v>
      </c>
      <c r="CE54" s="43">
        <f t="shared" si="199"/>
        <v>0</v>
      </c>
      <c r="CF54" s="43">
        <f t="shared" si="199"/>
        <v>0</v>
      </c>
      <c r="CG54" s="43">
        <f t="shared" si="199"/>
        <v>0</v>
      </c>
      <c r="CH54" s="43">
        <v>0</v>
      </c>
      <c r="CI54" s="43">
        <f t="shared" ref="CI54:CS54" si="200">SUM(CI55:CI57)</f>
        <v>0</v>
      </c>
      <c r="CJ54" s="43">
        <f t="shared" si="200"/>
        <v>0</v>
      </c>
      <c r="CK54" s="43">
        <f t="shared" si="200"/>
        <v>0</v>
      </c>
      <c r="CL54" s="43">
        <f t="shared" si="200"/>
        <v>0</v>
      </c>
      <c r="CM54" s="43">
        <f t="shared" si="200"/>
        <v>0</v>
      </c>
      <c r="CN54" s="43">
        <f t="shared" si="200"/>
        <v>0</v>
      </c>
      <c r="CO54" s="43">
        <f t="shared" si="200"/>
        <v>0</v>
      </c>
      <c r="CP54" s="43">
        <f t="shared" si="200"/>
        <v>0</v>
      </c>
      <c r="CQ54" s="43">
        <f t="shared" si="200"/>
        <v>0</v>
      </c>
      <c r="CR54" s="43">
        <v>0</v>
      </c>
      <c r="CS54" s="43">
        <f t="shared" si="200"/>
        <v>0</v>
      </c>
    </row>
    <row r="55" spans="1:166" ht="72.75" customHeight="1">
      <c r="A55" s="221" t="s">
        <v>16</v>
      </c>
      <c r="B55" s="222" t="s">
        <v>130</v>
      </c>
      <c r="C55" s="156">
        <v>209</v>
      </c>
      <c r="D55" s="157">
        <f>SUM(E55:F55)</f>
        <v>209</v>
      </c>
      <c r="E55" s="158">
        <v>12</v>
      </c>
      <c r="F55" s="158">
        <f>SUM(H55:M55)</f>
        <v>197</v>
      </c>
      <c r="G55" s="159">
        <v>80</v>
      </c>
      <c r="H55" s="158">
        <v>117</v>
      </c>
      <c r="I55" s="158">
        <f t="shared" ref="I55:J57" si="201">Q55+AB55+AM55+AW55+BG55+BQ55+CB55+CM55</f>
        <v>0</v>
      </c>
      <c r="J55" s="158">
        <f t="shared" si="201"/>
        <v>0</v>
      </c>
      <c r="K55" s="158">
        <v>80</v>
      </c>
      <c r="L55" s="158">
        <f t="shared" ref="L55" si="202">BT55</f>
        <v>0</v>
      </c>
      <c r="M55" s="158">
        <v>0</v>
      </c>
      <c r="N55" s="193"/>
      <c r="O55" s="157"/>
      <c r="P55" s="166"/>
      <c r="Q55" s="166"/>
      <c r="R55" s="166"/>
      <c r="S55" s="166"/>
      <c r="T55" s="166"/>
      <c r="U55" s="166"/>
      <c r="V55" s="166"/>
      <c r="W55" s="166"/>
      <c r="X55" s="166"/>
      <c r="Y55" s="193"/>
      <c r="Z55" s="194"/>
      <c r="AA55" s="178"/>
      <c r="AB55" s="162"/>
      <c r="AC55" s="162"/>
      <c r="AD55" s="162"/>
      <c r="AE55" s="166"/>
      <c r="AF55" s="166"/>
      <c r="AG55" s="166"/>
      <c r="AH55" s="166"/>
      <c r="AI55" s="189"/>
      <c r="AJ55" s="223"/>
      <c r="AK55" s="224"/>
      <c r="AL55" s="162"/>
      <c r="AM55" s="166"/>
      <c r="AN55" s="166"/>
      <c r="AO55" s="166"/>
      <c r="AP55" s="166"/>
      <c r="AQ55" s="166"/>
      <c r="AR55" s="190"/>
      <c r="AS55" s="178"/>
      <c r="AT55" s="191">
        <f>AU55+BB55</f>
        <v>209</v>
      </c>
      <c r="AU55" s="224">
        <f>SUM(AV55:BA55)</f>
        <v>209</v>
      </c>
      <c r="AV55" s="162">
        <v>117</v>
      </c>
      <c r="AW55" s="170"/>
      <c r="AX55" s="170"/>
      <c r="AY55" s="166">
        <v>80</v>
      </c>
      <c r="AZ55" s="170"/>
      <c r="BA55" s="170">
        <v>12</v>
      </c>
      <c r="BB55" s="190"/>
      <c r="BC55" s="190"/>
      <c r="BD55" s="191"/>
      <c r="BE55" s="225"/>
      <c r="BF55" s="162"/>
      <c r="BG55" s="166"/>
      <c r="BH55" s="166"/>
      <c r="BI55" s="166"/>
      <c r="BJ55" s="166"/>
      <c r="BK55" s="166"/>
      <c r="BL55" s="190"/>
      <c r="BM55" s="190"/>
      <c r="BN55" s="226"/>
      <c r="BO55" s="227"/>
      <c r="BP55" s="166"/>
      <c r="BQ55" s="166"/>
      <c r="BR55" s="166"/>
      <c r="BS55" s="166"/>
      <c r="BT55" s="166"/>
      <c r="BU55" s="166"/>
      <c r="BV55" s="166"/>
      <c r="BW55" s="166"/>
      <c r="BX55" s="166"/>
      <c r="BY55" s="193"/>
      <c r="BZ55" s="194"/>
      <c r="CA55" s="166"/>
      <c r="CB55" s="166"/>
      <c r="CC55" s="166"/>
      <c r="CD55" s="166"/>
      <c r="CE55" s="166"/>
      <c r="CF55" s="166"/>
      <c r="CG55" s="166"/>
      <c r="CH55" s="190"/>
      <c r="CI55" s="163"/>
      <c r="CJ55" s="226"/>
      <c r="CK55" s="227"/>
      <c r="CL55" s="166"/>
      <c r="CM55" s="166"/>
      <c r="CN55" s="166"/>
      <c r="CO55" s="166"/>
      <c r="CP55" s="166"/>
      <c r="CQ55" s="166"/>
      <c r="CR55" s="166"/>
      <c r="CS55" s="228"/>
    </row>
    <row r="56" spans="1:166" ht="34.5" customHeight="1">
      <c r="A56" s="216" t="s">
        <v>131</v>
      </c>
      <c r="B56" s="229" t="s">
        <v>38</v>
      </c>
      <c r="C56" s="156">
        <v>36</v>
      </c>
      <c r="D56" s="157">
        <f>SUM(E56:F56)</f>
        <v>36</v>
      </c>
      <c r="E56" s="158">
        <v>0</v>
      </c>
      <c r="F56" s="158">
        <v>36</v>
      </c>
      <c r="G56" s="159">
        <v>36</v>
      </c>
      <c r="H56" s="158">
        <v>0</v>
      </c>
      <c r="I56" s="158">
        <f t="shared" si="201"/>
        <v>0</v>
      </c>
      <c r="J56" s="158">
        <f t="shared" si="201"/>
        <v>0</v>
      </c>
      <c r="K56" s="158">
        <v>36</v>
      </c>
      <c r="L56" s="158">
        <v>0</v>
      </c>
      <c r="M56" s="158">
        <v>0</v>
      </c>
      <c r="N56" s="193"/>
      <c r="O56" s="194"/>
      <c r="P56" s="166"/>
      <c r="Q56" s="166"/>
      <c r="R56" s="166"/>
      <c r="S56" s="166"/>
      <c r="T56" s="166"/>
      <c r="U56" s="166"/>
      <c r="V56" s="166"/>
      <c r="W56" s="166"/>
      <c r="X56" s="166"/>
      <c r="Y56" s="193"/>
      <c r="Z56" s="194"/>
      <c r="AA56" s="178"/>
      <c r="AB56" s="162"/>
      <c r="AC56" s="162"/>
      <c r="AD56" s="162"/>
      <c r="AE56" s="179"/>
      <c r="AF56" s="179"/>
      <c r="AG56" s="179"/>
      <c r="AH56" s="179"/>
      <c r="AI56" s="180"/>
      <c r="AJ56" s="205"/>
      <c r="AK56" s="206"/>
      <c r="AL56" s="178"/>
      <c r="AM56" s="166"/>
      <c r="AN56" s="166"/>
      <c r="AO56" s="166"/>
      <c r="AP56" s="166"/>
      <c r="AQ56" s="166"/>
      <c r="AR56" s="166"/>
      <c r="AS56" s="166"/>
      <c r="AT56" s="191">
        <f t="shared" ref="AT56:AT57" si="203">AU56+BB56</f>
        <v>36</v>
      </c>
      <c r="AU56" s="157">
        <v>36</v>
      </c>
      <c r="AV56" s="162"/>
      <c r="AW56" s="166"/>
      <c r="AX56" s="166"/>
      <c r="AY56" s="166"/>
      <c r="AZ56" s="166"/>
      <c r="BA56" s="166"/>
      <c r="BB56" s="190"/>
      <c r="BC56" s="316" t="s">
        <v>35</v>
      </c>
      <c r="BD56" s="191"/>
      <c r="BE56" s="224"/>
      <c r="BF56" s="162"/>
      <c r="BG56" s="166"/>
      <c r="BH56" s="166"/>
      <c r="BI56" s="166"/>
      <c r="BJ56" s="166"/>
      <c r="BK56" s="166"/>
      <c r="BL56" s="166"/>
      <c r="BM56" s="178"/>
      <c r="BN56" s="191"/>
      <c r="BO56" s="157"/>
      <c r="BP56" s="162"/>
      <c r="BQ56" s="166"/>
      <c r="BR56" s="166"/>
      <c r="BS56" s="166"/>
      <c r="BT56" s="166"/>
      <c r="BU56" s="166"/>
      <c r="BV56" s="166"/>
      <c r="BW56" s="166"/>
      <c r="BX56" s="166"/>
      <c r="BY56" s="193"/>
      <c r="BZ56" s="194"/>
      <c r="CA56" s="166"/>
      <c r="CB56" s="166"/>
      <c r="CC56" s="166"/>
      <c r="CD56" s="166"/>
      <c r="CE56" s="166"/>
      <c r="CF56" s="166"/>
      <c r="CG56" s="166"/>
      <c r="CH56" s="166"/>
      <c r="CI56" s="166"/>
      <c r="CJ56" s="193"/>
      <c r="CK56" s="194"/>
      <c r="CL56" s="166"/>
      <c r="CM56" s="166"/>
      <c r="CN56" s="166"/>
      <c r="CO56" s="166"/>
      <c r="CP56" s="166"/>
      <c r="CQ56" s="166"/>
      <c r="CR56" s="166"/>
      <c r="CS56" s="228"/>
    </row>
    <row r="57" spans="1:166" ht="99">
      <c r="A57" s="218" t="s">
        <v>132</v>
      </c>
      <c r="B57" s="230" t="s">
        <v>133</v>
      </c>
      <c r="C57" s="156">
        <v>36</v>
      </c>
      <c r="D57" s="157">
        <f>SUM(E57:F57)</f>
        <v>36</v>
      </c>
      <c r="E57" s="158">
        <v>0</v>
      </c>
      <c r="F57" s="158">
        <v>36</v>
      </c>
      <c r="G57" s="159">
        <v>36</v>
      </c>
      <c r="H57" s="158">
        <v>0</v>
      </c>
      <c r="I57" s="158">
        <f t="shared" si="201"/>
        <v>0</v>
      </c>
      <c r="J57" s="158">
        <f t="shared" si="201"/>
        <v>0</v>
      </c>
      <c r="K57" s="158">
        <v>36</v>
      </c>
      <c r="L57" s="158">
        <f t="shared" ref="L57" si="204">BT57</f>
        <v>0</v>
      </c>
      <c r="M57" s="158">
        <v>0</v>
      </c>
      <c r="N57" s="193"/>
      <c r="O57" s="194"/>
      <c r="P57" s="166"/>
      <c r="Q57" s="166"/>
      <c r="R57" s="166"/>
      <c r="S57" s="166"/>
      <c r="T57" s="166"/>
      <c r="U57" s="166"/>
      <c r="V57" s="166"/>
      <c r="W57" s="166"/>
      <c r="X57" s="166"/>
      <c r="Y57" s="193"/>
      <c r="Z57" s="194"/>
      <c r="AA57" s="178"/>
      <c r="AB57" s="162"/>
      <c r="AC57" s="162"/>
      <c r="AD57" s="162"/>
      <c r="AE57" s="179"/>
      <c r="AF57" s="179"/>
      <c r="AG57" s="179"/>
      <c r="AH57" s="179"/>
      <c r="AI57" s="180"/>
      <c r="AJ57" s="205"/>
      <c r="AK57" s="206"/>
      <c r="AL57" s="178"/>
      <c r="AM57" s="166"/>
      <c r="AN57" s="166"/>
      <c r="AO57" s="166"/>
      <c r="AP57" s="166"/>
      <c r="AQ57" s="166"/>
      <c r="AR57" s="166"/>
      <c r="AS57" s="166"/>
      <c r="AT57" s="191">
        <f t="shared" si="203"/>
        <v>36</v>
      </c>
      <c r="AU57" s="157">
        <v>36</v>
      </c>
      <c r="AV57" s="162"/>
      <c r="AW57" s="166"/>
      <c r="AX57" s="166"/>
      <c r="AY57" s="166"/>
      <c r="AZ57" s="166"/>
      <c r="BA57" s="166"/>
      <c r="BB57" s="190"/>
      <c r="BC57" s="317"/>
      <c r="BD57" s="191"/>
      <c r="BE57" s="224"/>
      <c r="BF57" s="162"/>
      <c r="BG57" s="166"/>
      <c r="BH57" s="166"/>
      <c r="BI57" s="166"/>
      <c r="BJ57" s="166"/>
      <c r="BK57" s="166"/>
      <c r="BL57" s="166"/>
      <c r="BM57" s="166"/>
      <c r="BN57" s="191"/>
      <c r="BO57" s="157"/>
      <c r="BP57" s="162"/>
      <c r="BQ57" s="166"/>
      <c r="BR57" s="166"/>
      <c r="BS57" s="166"/>
      <c r="BT57" s="166"/>
      <c r="BU57" s="166"/>
      <c r="BV57" s="166"/>
      <c r="BW57" s="166"/>
      <c r="BX57" s="166"/>
      <c r="BY57" s="191"/>
      <c r="BZ57" s="157"/>
      <c r="CA57" s="166"/>
      <c r="CB57" s="166"/>
      <c r="CC57" s="166"/>
      <c r="CD57" s="166"/>
      <c r="CE57" s="166"/>
      <c r="CF57" s="166"/>
      <c r="CG57" s="166"/>
      <c r="CH57" s="166"/>
      <c r="CI57" s="166"/>
      <c r="CJ57" s="193"/>
      <c r="CK57" s="194"/>
      <c r="CL57" s="166"/>
      <c r="CM57" s="166"/>
      <c r="CN57" s="166"/>
      <c r="CO57" s="166"/>
      <c r="CP57" s="166"/>
      <c r="CQ57" s="166"/>
      <c r="CR57" s="166"/>
      <c r="CS57" s="228"/>
    </row>
    <row r="58" spans="1:166" s="13" customFormat="1" ht="207.75" customHeight="1">
      <c r="A58" s="92" t="s">
        <v>134</v>
      </c>
      <c r="B58" s="89" t="s">
        <v>135</v>
      </c>
      <c r="C58" s="43">
        <v>366</v>
      </c>
      <c r="D58" s="43">
        <f>SUM(D59:D62)</f>
        <v>336</v>
      </c>
      <c r="E58" s="43">
        <f>SUM(E59:E62)</f>
        <v>16</v>
      </c>
      <c r="F58" s="43">
        <f>SUM(F59:F62)</f>
        <v>320</v>
      </c>
      <c r="G58" s="19">
        <f>SUM(G59:G62)</f>
        <v>178</v>
      </c>
      <c r="H58" s="43">
        <f t="shared" ref="H58:BP58" si="205">+SUM(H59:H62)</f>
        <v>140</v>
      </c>
      <c r="I58" s="43">
        <f t="shared" si="205"/>
        <v>0</v>
      </c>
      <c r="J58" s="43">
        <f t="shared" si="205"/>
        <v>0</v>
      </c>
      <c r="K58" s="43">
        <f t="shared" si="205"/>
        <v>178</v>
      </c>
      <c r="L58" s="43">
        <f t="shared" si="205"/>
        <v>0</v>
      </c>
      <c r="M58" s="43">
        <f t="shared" si="205"/>
        <v>2</v>
      </c>
      <c r="N58" s="43">
        <f t="shared" si="205"/>
        <v>0</v>
      </c>
      <c r="O58" s="43">
        <f t="shared" si="205"/>
        <v>0</v>
      </c>
      <c r="P58" s="43">
        <f t="shared" si="205"/>
        <v>0</v>
      </c>
      <c r="Q58" s="43">
        <f t="shared" si="205"/>
        <v>0</v>
      </c>
      <c r="R58" s="43">
        <f t="shared" si="205"/>
        <v>0</v>
      </c>
      <c r="S58" s="43">
        <f t="shared" si="205"/>
        <v>0</v>
      </c>
      <c r="T58" s="43">
        <f t="shared" si="205"/>
        <v>0</v>
      </c>
      <c r="U58" s="43">
        <f t="shared" si="205"/>
        <v>0</v>
      </c>
      <c r="V58" s="43">
        <f t="shared" si="205"/>
        <v>0</v>
      </c>
      <c r="W58" s="43">
        <f t="shared" si="205"/>
        <v>0</v>
      </c>
      <c r="X58" s="43">
        <f t="shared" si="205"/>
        <v>0</v>
      </c>
      <c r="Y58" s="43">
        <f t="shared" si="205"/>
        <v>0</v>
      </c>
      <c r="Z58" s="43">
        <f t="shared" si="205"/>
        <v>0</v>
      </c>
      <c r="AA58" s="43">
        <f t="shared" si="205"/>
        <v>0</v>
      </c>
      <c r="AB58" s="43">
        <f t="shared" si="205"/>
        <v>0</v>
      </c>
      <c r="AC58" s="43">
        <f t="shared" si="205"/>
        <v>0</v>
      </c>
      <c r="AD58" s="43">
        <f t="shared" si="205"/>
        <v>0</v>
      </c>
      <c r="AE58" s="43">
        <f t="shared" si="205"/>
        <v>0</v>
      </c>
      <c r="AF58" s="43">
        <f t="shared" si="205"/>
        <v>0</v>
      </c>
      <c r="AG58" s="43">
        <f t="shared" si="205"/>
        <v>0</v>
      </c>
      <c r="AH58" s="43">
        <f t="shared" si="205"/>
        <v>0</v>
      </c>
      <c r="AI58" s="43">
        <f t="shared" si="205"/>
        <v>0</v>
      </c>
      <c r="AJ58" s="43">
        <f t="shared" si="205"/>
        <v>0</v>
      </c>
      <c r="AK58" s="43">
        <f t="shared" si="205"/>
        <v>0</v>
      </c>
      <c r="AL58" s="43">
        <f t="shared" si="205"/>
        <v>0</v>
      </c>
      <c r="AM58" s="43">
        <f t="shared" si="205"/>
        <v>0</v>
      </c>
      <c r="AN58" s="43">
        <f t="shared" si="205"/>
        <v>0</v>
      </c>
      <c r="AO58" s="43">
        <f t="shared" si="205"/>
        <v>0</v>
      </c>
      <c r="AP58" s="43">
        <f t="shared" si="205"/>
        <v>0</v>
      </c>
      <c r="AQ58" s="43">
        <f t="shared" si="205"/>
        <v>0</v>
      </c>
      <c r="AR58" s="43">
        <f t="shared" si="205"/>
        <v>0</v>
      </c>
      <c r="AS58" s="43">
        <f t="shared" si="205"/>
        <v>0</v>
      </c>
      <c r="AT58" s="43">
        <f t="shared" si="205"/>
        <v>0</v>
      </c>
      <c r="AU58" s="43">
        <f t="shared" si="205"/>
        <v>0</v>
      </c>
      <c r="AV58" s="43">
        <f t="shared" si="205"/>
        <v>0</v>
      </c>
      <c r="AW58" s="43">
        <f t="shared" si="205"/>
        <v>0</v>
      </c>
      <c r="AX58" s="43">
        <f t="shared" si="205"/>
        <v>0</v>
      </c>
      <c r="AY58" s="43">
        <f t="shared" si="205"/>
        <v>0</v>
      </c>
      <c r="AZ58" s="43">
        <f t="shared" si="205"/>
        <v>0</v>
      </c>
      <c r="BA58" s="43">
        <f t="shared" si="205"/>
        <v>0</v>
      </c>
      <c r="BB58" s="43">
        <f t="shared" si="205"/>
        <v>0</v>
      </c>
      <c r="BC58" s="43">
        <f t="shared" si="205"/>
        <v>0</v>
      </c>
      <c r="BD58" s="43">
        <f t="shared" si="205"/>
        <v>162</v>
      </c>
      <c r="BE58" s="43">
        <f t="shared" si="205"/>
        <v>144</v>
      </c>
      <c r="BF58" s="43">
        <f t="shared" si="205"/>
        <v>78</v>
      </c>
      <c r="BG58" s="43">
        <f t="shared" si="205"/>
        <v>0</v>
      </c>
      <c r="BH58" s="43">
        <f t="shared" si="205"/>
        <v>0</v>
      </c>
      <c r="BI58" s="43">
        <f t="shared" si="205"/>
        <v>56</v>
      </c>
      <c r="BJ58" s="43">
        <f t="shared" si="205"/>
        <v>2</v>
      </c>
      <c r="BK58" s="43">
        <f t="shared" si="205"/>
        <v>8</v>
      </c>
      <c r="BL58" s="43">
        <f t="shared" si="205"/>
        <v>18</v>
      </c>
      <c r="BM58" s="43">
        <f t="shared" si="205"/>
        <v>0</v>
      </c>
      <c r="BN58" s="43">
        <f t="shared" si="205"/>
        <v>192</v>
      </c>
      <c r="BO58" s="43">
        <f t="shared" si="205"/>
        <v>192</v>
      </c>
      <c r="BP58" s="43">
        <f t="shared" si="205"/>
        <v>62</v>
      </c>
      <c r="BQ58" s="43">
        <f t="shared" ref="BQ58:BV58" si="206">+SUM(BQ59:BQ62)</f>
        <v>0</v>
      </c>
      <c r="BR58" s="43">
        <f t="shared" si="206"/>
        <v>0</v>
      </c>
      <c r="BS58" s="43">
        <f t="shared" si="206"/>
        <v>50</v>
      </c>
      <c r="BT58" s="43">
        <f t="shared" si="206"/>
        <v>0</v>
      </c>
      <c r="BU58" s="43">
        <f t="shared" si="206"/>
        <v>0</v>
      </c>
      <c r="BV58" s="43">
        <f t="shared" si="206"/>
        <v>8</v>
      </c>
      <c r="BW58" s="43">
        <v>12</v>
      </c>
      <c r="BX58" s="255" t="s">
        <v>104</v>
      </c>
      <c r="BY58" s="43">
        <f>BY59+BY61+BY62</f>
        <v>0</v>
      </c>
      <c r="BZ58" s="43">
        <f>BZ59+BZ61+BZ62</f>
        <v>0</v>
      </c>
      <c r="CA58" s="43">
        <f t="shared" ref="CA58:CS58" si="207">CA59+CA61+CA62</f>
        <v>0</v>
      </c>
      <c r="CB58" s="43">
        <f t="shared" si="207"/>
        <v>0</v>
      </c>
      <c r="CC58" s="43">
        <f t="shared" si="207"/>
        <v>0</v>
      </c>
      <c r="CD58" s="43">
        <f t="shared" si="207"/>
        <v>0</v>
      </c>
      <c r="CE58" s="43">
        <f t="shared" si="207"/>
        <v>0</v>
      </c>
      <c r="CF58" s="43">
        <f t="shared" si="207"/>
        <v>0</v>
      </c>
      <c r="CG58" s="43">
        <f t="shared" si="207"/>
        <v>0</v>
      </c>
      <c r="CH58" s="43">
        <f t="shared" si="207"/>
        <v>0</v>
      </c>
      <c r="CI58" s="43">
        <f t="shared" si="207"/>
        <v>0</v>
      </c>
      <c r="CJ58" s="43">
        <f t="shared" si="207"/>
        <v>0</v>
      </c>
      <c r="CK58" s="43">
        <f t="shared" si="207"/>
        <v>0</v>
      </c>
      <c r="CL58" s="43">
        <f t="shared" si="207"/>
        <v>0</v>
      </c>
      <c r="CM58" s="43">
        <f t="shared" si="207"/>
        <v>0</v>
      </c>
      <c r="CN58" s="43">
        <f t="shared" si="207"/>
        <v>0</v>
      </c>
      <c r="CO58" s="43">
        <f t="shared" si="207"/>
        <v>0</v>
      </c>
      <c r="CP58" s="43">
        <f t="shared" si="207"/>
        <v>0</v>
      </c>
      <c r="CQ58" s="43">
        <f t="shared" si="207"/>
        <v>0</v>
      </c>
      <c r="CR58" s="43">
        <v>0</v>
      </c>
      <c r="CS58" s="43">
        <f t="shared" si="207"/>
        <v>0</v>
      </c>
    </row>
    <row r="59" spans="1:166" ht="165">
      <c r="A59" s="231" t="s">
        <v>17</v>
      </c>
      <c r="B59" s="222" t="s">
        <v>136</v>
      </c>
      <c r="C59" s="156">
        <v>162</v>
      </c>
      <c r="D59" s="157">
        <f>SUM(E59:F59)</f>
        <v>144</v>
      </c>
      <c r="E59" s="158">
        <v>8</v>
      </c>
      <c r="F59" s="158">
        <f>SUM(H59:M59)</f>
        <v>136</v>
      </c>
      <c r="G59" s="159">
        <v>56</v>
      </c>
      <c r="H59" s="158">
        <v>78</v>
      </c>
      <c r="I59" s="158">
        <f>Q59+AB59+AM59+AW59+BG59+BQ59+CB59+CM59</f>
        <v>0</v>
      </c>
      <c r="J59" s="158">
        <f>R59+AC59+AN59+AX59+BH59+BR59+CC59+CN59</f>
        <v>0</v>
      </c>
      <c r="K59" s="158">
        <v>56</v>
      </c>
      <c r="L59" s="158">
        <f t="shared" ref="L59" si="208">BT59</f>
        <v>0</v>
      </c>
      <c r="M59" s="158">
        <v>2</v>
      </c>
      <c r="N59" s="193"/>
      <c r="O59" s="157"/>
      <c r="P59" s="178"/>
      <c r="Q59" s="178"/>
      <c r="R59" s="178"/>
      <c r="S59" s="178"/>
      <c r="T59" s="178"/>
      <c r="U59" s="178"/>
      <c r="V59" s="178"/>
      <c r="W59" s="178"/>
      <c r="X59" s="178"/>
      <c r="Y59" s="191"/>
      <c r="Z59" s="157"/>
      <c r="AA59" s="178"/>
      <c r="AB59" s="162"/>
      <c r="AC59" s="162"/>
      <c r="AD59" s="162"/>
      <c r="AE59" s="178"/>
      <c r="AF59" s="178"/>
      <c r="AG59" s="178"/>
      <c r="AH59" s="178"/>
      <c r="AI59" s="178"/>
      <c r="AJ59" s="191"/>
      <c r="AK59" s="157"/>
      <c r="AL59" s="166"/>
      <c r="AM59" s="166"/>
      <c r="AN59" s="166"/>
      <c r="AO59" s="166"/>
      <c r="AP59" s="166"/>
      <c r="AQ59" s="166"/>
      <c r="AR59" s="178"/>
      <c r="AS59" s="178"/>
      <c r="AT59" s="191"/>
      <c r="AU59" s="157"/>
      <c r="AV59" s="162"/>
      <c r="AW59" s="166"/>
      <c r="AX59" s="166"/>
      <c r="AY59" s="166"/>
      <c r="AZ59" s="166"/>
      <c r="BA59" s="166"/>
      <c r="BB59" s="190"/>
      <c r="BC59" s="166"/>
      <c r="BD59" s="191">
        <f>SUM(BE59,BL59)</f>
        <v>162</v>
      </c>
      <c r="BE59" s="225">
        <f>SUM(BF59:BK59)</f>
        <v>144</v>
      </c>
      <c r="BF59" s="162">
        <v>78</v>
      </c>
      <c r="BG59" s="166"/>
      <c r="BH59" s="166"/>
      <c r="BI59" s="166">
        <v>56</v>
      </c>
      <c r="BJ59" s="166">
        <v>2</v>
      </c>
      <c r="BK59" s="166">
        <v>8</v>
      </c>
      <c r="BL59" s="190">
        <v>18</v>
      </c>
      <c r="BM59" s="232" t="s">
        <v>36</v>
      </c>
      <c r="BN59" s="191"/>
      <c r="BO59" s="224"/>
      <c r="BP59" s="162"/>
      <c r="BQ59" s="178"/>
      <c r="BR59" s="178"/>
      <c r="BS59" s="166"/>
      <c r="BT59" s="166"/>
      <c r="BU59" s="166"/>
      <c r="BV59" s="166"/>
      <c r="BW59" s="166"/>
      <c r="BX59" s="233"/>
      <c r="BY59" s="191"/>
      <c r="BZ59" s="157"/>
      <c r="CA59" s="162"/>
      <c r="CB59" s="234"/>
      <c r="CC59" s="234"/>
      <c r="CD59" s="190"/>
      <c r="CE59" s="190"/>
      <c r="CF59" s="190"/>
      <c r="CG59" s="190"/>
      <c r="CH59" s="234"/>
      <c r="CI59" s="207"/>
      <c r="CJ59" s="191"/>
      <c r="CK59" s="224"/>
      <c r="CL59" s="235"/>
      <c r="CM59" s="178"/>
      <c r="CN59" s="178"/>
      <c r="CO59" s="166"/>
      <c r="CP59" s="166"/>
      <c r="CQ59" s="166"/>
      <c r="CR59" s="178"/>
      <c r="CS59" s="228"/>
    </row>
    <row r="60" spans="1:166" ht="96" customHeight="1">
      <c r="A60" s="236" t="s">
        <v>137</v>
      </c>
      <c r="B60" s="229" t="s">
        <v>138</v>
      </c>
      <c r="C60" s="156">
        <v>120</v>
      </c>
      <c r="D60" s="157">
        <f>SUM(E60:F60)</f>
        <v>120</v>
      </c>
      <c r="E60" s="158">
        <v>8</v>
      </c>
      <c r="F60" s="158">
        <f>SUM(H60:M60)</f>
        <v>112</v>
      </c>
      <c r="G60" s="159">
        <v>50</v>
      </c>
      <c r="H60" s="158">
        <v>62</v>
      </c>
      <c r="I60" s="158">
        <v>0</v>
      </c>
      <c r="J60" s="158">
        <v>0</v>
      </c>
      <c r="K60" s="158">
        <v>50</v>
      </c>
      <c r="L60" s="158">
        <v>0</v>
      </c>
      <c r="M60" s="158">
        <v>0</v>
      </c>
      <c r="N60" s="193"/>
      <c r="O60" s="157"/>
      <c r="P60" s="178"/>
      <c r="Q60" s="178"/>
      <c r="R60" s="178"/>
      <c r="S60" s="178"/>
      <c r="T60" s="178"/>
      <c r="U60" s="178"/>
      <c r="V60" s="178"/>
      <c r="W60" s="178"/>
      <c r="X60" s="178"/>
      <c r="Y60" s="191"/>
      <c r="Z60" s="157"/>
      <c r="AA60" s="178"/>
      <c r="AB60" s="162"/>
      <c r="AC60" s="162"/>
      <c r="AD60" s="162"/>
      <c r="AE60" s="178"/>
      <c r="AF60" s="178"/>
      <c r="AG60" s="178"/>
      <c r="AH60" s="178"/>
      <c r="AI60" s="178"/>
      <c r="AJ60" s="191"/>
      <c r="AK60" s="157"/>
      <c r="AL60" s="166"/>
      <c r="AM60" s="166"/>
      <c r="AN60" s="166"/>
      <c r="AO60" s="166"/>
      <c r="AP60" s="166"/>
      <c r="AQ60" s="166"/>
      <c r="AR60" s="178"/>
      <c r="AS60" s="178"/>
      <c r="AT60" s="191"/>
      <c r="AU60" s="157"/>
      <c r="AV60" s="162"/>
      <c r="AW60" s="166"/>
      <c r="AX60" s="166"/>
      <c r="AY60" s="166"/>
      <c r="AZ60" s="166"/>
      <c r="BA60" s="166"/>
      <c r="BB60" s="190"/>
      <c r="BC60" s="166"/>
      <c r="BD60" s="191"/>
      <c r="BE60" s="225"/>
      <c r="BF60" s="162"/>
      <c r="BG60" s="166"/>
      <c r="BH60" s="166"/>
      <c r="BI60" s="166"/>
      <c r="BJ60" s="166"/>
      <c r="BK60" s="166"/>
      <c r="BL60" s="190"/>
      <c r="BM60" s="189"/>
      <c r="BN60" s="191">
        <v>120</v>
      </c>
      <c r="BO60" s="224">
        <f>SUM(BP60:BV60)</f>
        <v>120</v>
      </c>
      <c r="BP60" s="162">
        <v>62</v>
      </c>
      <c r="BQ60" s="178"/>
      <c r="BR60" s="178"/>
      <c r="BS60" s="166">
        <v>50</v>
      </c>
      <c r="BT60" s="166"/>
      <c r="BU60" s="166"/>
      <c r="BV60" s="166">
        <v>8</v>
      </c>
      <c r="BW60" s="166"/>
      <c r="BX60" s="237" t="s">
        <v>35</v>
      </c>
      <c r="BY60" s="191"/>
      <c r="BZ60" s="157"/>
      <c r="CA60" s="162"/>
      <c r="CB60" s="234"/>
      <c r="CC60" s="234"/>
      <c r="CD60" s="190"/>
      <c r="CE60" s="190"/>
      <c r="CF60" s="190"/>
      <c r="CG60" s="190"/>
      <c r="CH60" s="234"/>
      <c r="CI60" s="207"/>
      <c r="CJ60" s="191"/>
      <c r="CK60" s="224"/>
      <c r="CL60" s="235"/>
      <c r="CM60" s="178"/>
      <c r="CN60" s="178"/>
      <c r="CO60" s="166"/>
      <c r="CP60" s="166"/>
      <c r="CQ60" s="166"/>
      <c r="CR60" s="178"/>
      <c r="CS60" s="238"/>
    </row>
    <row r="61" spans="1:166" ht="33">
      <c r="A61" s="236" t="s">
        <v>139</v>
      </c>
      <c r="B61" s="229" t="s">
        <v>38</v>
      </c>
      <c r="C61" s="156">
        <v>36</v>
      </c>
      <c r="D61" s="157">
        <v>36</v>
      </c>
      <c r="E61" s="158"/>
      <c r="F61" s="158">
        <v>36</v>
      </c>
      <c r="G61" s="159">
        <v>36</v>
      </c>
      <c r="H61" s="158"/>
      <c r="I61" s="158"/>
      <c r="J61" s="158"/>
      <c r="K61" s="158">
        <v>36</v>
      </c>
      <c r="L61" s="158"/>
      <c r="M61" s="158"/>
      <c r="N61" s="193"/>
      <c r="O61" s="239"/>
      <c r="P61" s="240"/>
      <c r="Q61" s="240"/>
      <c r="R61" s="240"/>
      <c r="S61" s="240"/>
      <c r="T61" s="240"/>
      <c r="U61" s="240"/>
      <c r="V61" s="240"/>
      <c r="W61" s="240"/>
      <c r="X61" s="240"/>
      <c r="Y61" s="241"/>
      <c r="Z61" s="239"/>
      <c r="AA61" s="240"/>
      <c r="AB61" s="162"/>
      <c r="AC61" s="162"/>
      <c r="AD61" s="162"/>
      <c r="AE61" s="166"/>
      <c r="AF61" s="166"/>
      <c r="AG61" s="166"/>
      <c r="AH61" s="166"/>
      <c r="AI61" s="166"/>
      <c r="AJ61" s="193"/>
      <c r="AK61" s="194"/>
      <c r="AL61" s="166"/>
      <c r="AM61" s="166"/>
      <c r="AN61" s="166"/>
      <c r="AO61" s="166"/>
      <c r="AP61" s="166"/>
      <c r="AQ61" s="166"/>
      <c r="AR61" s="166"/>
      <c r="AS61" s="166"/>
      <c r="AT61" s="193"/>
      <c r="AU61" s="194"/>
      <c r="AV61" s="178"/>
      <c r="AW61" s="166"/>
      <c r="AX61" s="166"/>
      <c r="AY61" s="166"/>
      <c r="AZ61" s="166"/>
      <c r="BA61" s="166"/>
      <c r="BB61" s="166"/>
      <c r="BC61" s="166"/>
      <c r="BD61" s="191"/>
      <c r="BE61" s="157"/>
      <c r="BF61" s="178"/>
      <c r="BG61" s="166"/>
      <c r="BH61" s="166"/>
      <c r="BI61" s="166"/>
      <c r="BJ61" s="166"/>
      <c r="BK61" s="166"/>
      <c r="BL61" s="166"/>
      <c r="BM61" s="178"/>
      <c r="BN61" s="191">
        <v>36</v>
      </c>
      <c r="BO61" s="157">
        <v>36</v>
      </c>
      <c r="BP61" s="166"/>
      <c r="BQ61" s="166"/>
      <c r="BR61" s="166"/>
      <c r="BS61" s="166"/>
      <c r="BT61" s="166"/>
      <c r="BU61" s="166"/>
      <c r="BV61" s="166"/>
      <c r="BW61" s="242"/>
      <c r="BX61" s="220"/>
      <c r="BY61" s="191"/>
      <c r="BZ61" s="157"/>
      <c r="CA61" s="178"/>
      <c r="CB61" s="190"/>
      <c r="CC61" s="190"/>
      <c r="CD61" s="190"/>
      <c r="CE61" s="190"/>
      <c r="CF61" s="190"/>
      <c r="CG61" s="190"/>
      <c r="CH61" s="190"/>
      <c r="CI61" s="190"/>
      <c r="CJ61" s="191"/>
      <c r="CK61" s="157"/>
      <c r="CL61" s="166"/>
      <c r="CM61" s="166"/>
      <c r="CN61" s="166"/>
      <c r="CO61" s="166"/>
      <c r="CP61" s="166"/>
      <c r="CQ61" s="166"/>
      <c r="CR61" s="242"/>
      <c r="CS61" s="242"/>
    </row>
    <row r="62" spans="1:166" ht="99">
      <c r="A62" s="243" t="s">
        <v>140</v>
      </c>
      <c r="B62" s="209" t="s">
        <v>133</v>
      </c>
      <c r="C62" s="156">
        <v>36</v>
      </c>
      <c r="D62" s="157">
        <v>36</v>
      </c>
      <c r="E62" s="158"/>
      <c r="F62" s="158">
        <v>36</v>
      </c>
      <c r="G62" s="159">
        <v>36</v>
      </c>
      <c r="H62" s="158"/>
      <c r="I62" s="158"/>
      <c r="J62" s="158"/>
      <c r="K62" s="158">
        <v>36</v>
      </c>
      <c r="L62" s="158"/>
      <c r="M62" s="158"/>
      <c r="N62" s="193"/>
      <c r="O62" s="239"/>
      <c r="P62" s="240"/>
      <c r="Q62" s="240"/>
      <c r="R62" s="240"/>
      <c r="S62" s="240"/>
      <c r="T62" s="240"/>
      <c r="U62" s="240"/>
      <c r="V62" s="240"/>
      <c r="W62" s="240"/>
      <c r="X62" s="240"/>
      <c r="Y62" s="241"/>
      <c r="Z62" s="239"/>
      <c r="AA62" s="240"/>
      <c r="AB62" s="162"/>
      <c r="AC62" s="162"/>
      <c r="AD62" s="162"/>
      <c r="AE62" s="166"/>
      <c r="AF62" s="166"/>
      <c r="AG62" s="166"/>
      <c r="AH62" s="166"/>
      <c r="AI62" s="166"/>
      <c r="AJ62" s="193"/>
      <c r="AK62" s="194"/>
      <c r="AL62" s="166"/>
      <c r="AM62" s="166"/>
      <c r="AN62" s="166"/>
      <c r="AO62" s="166"/>
      <c r="AP62" s="166"/>
      <c r="AQ62" s="166"/>
      <c r="AR62" s="166"/>
      <c r="AS62" s="166"/>
      <c r="AT62" s="193"/>
      <c r="AU62" s="194"/>
      <c r="AV62" s="166"/>
      <c r="AW62" s="166"/>
      <c r="AX62" s="166"/>
      <c r="AY62" s="166"/>
      <c r="AZ62" s="166"/>
      <c r="BA62" s="166"/>
      <c r="BB62" s="166"/>
      <c r="BC62" s="166"/>
      <c r="BD62" s="193"/>
      <c r="BE62" s="194"/>
      <c r="BF62" s="178"/>
      <c r="BG62" s="166"/>
      <c r="BH62" s="166"/>
      <c r="BI62" s="166"/>
      <c r="BJ62" s="190"/>
      <c r="BK62" s="190"/>
      <c r="BL62" s="190"/>
      <c r="BM62" s="220"/>
      <c r="BN62" s="191">
        <v>36</v>
      </c>
      <c r="BO62" s="157">
        <v>36</v>
      </c>
      <c r="BP62" s="178"/>
      <c r="BQ62" s="166"/>
      <c r="BR62" s="166"/>
      <c r="BS62" s="166"/>
      <c r="BT62" s="166"/>
      <c r="BU62" s="166"/>
      <c r="BV62" s="166"/>
      <c r="BW62" s="190"/>
      <c r="BX62" s="178"/>
      <c r="BY62" s="191"/>
      <c r="BZ62" s="157"/>
      <c r="CA62" s="178"/>
      <c r="CB62" s="190"/>
      <c r="CC62" s="190"/>
      <c r="CD62" s="190"/>
      <c r="CE62" s="190"/>
      <c r="CF62" s="190"/>
      <c r="CG62" s="190"/>
      <c r="CH62" s="190"/>
      <c r="CI62" s="190"/>
      <c r="CJ62" s="191"/>
      <c r="CK62" s="157"/>
      <c r="CL62" s="166"/>
      <c r="CM62" s="166"/>
      <c r="CN62" s="166"/>
      <c r="CO62" s="166"/>
      <c r="CP62" s="166"/>
      <c r="CQ62" s="166"/>
      <c r="CR62" s="190"/>
      <c r="CS62" s="190"/>
    </row>
    <row r="63" spans="1:166" s="13" customFormat="1" ht="90">
      <c r="A63" s="92" t="s">
        <v>141</v>
      </c>
      <c r="B63" s="89" t="s">
        <v>142</v>
      </c>
      <c r="C63" s="43">
        <v>266</v>
      </c>
      <c r="D63" s="43">
        <f>SUM(D64:D66)</f>
        <v>254</v>
      </c>
      <c r="E63" s="43">
        <f t="shared" ref="E63:BO63" si="209">SUM(E64:E66)</f>
        <v>4</v>
      </c>
      <c r="F63" s="43">
        <f t="shared" si="209"/>
        <v>250</v>
      </c>
      <c r="G63" s="19">
        <f>SUM(G64:G66)</f>
        <v>142</v>
      </c>
      <c r="H63" s="43">
        <f t="shared" si="209"/>
        <v>108</v>
      </c>
      <c r="I63" s="43">
        <f t="shared" si="209"/>
        <v>0</v>
      </c>
      <c r="J63" s="43">
        <f t="shared" si="209"/>
        <v>0</v>
      </c>
      <c r="K63" s="43">
        <f t="shared" si="209"/>
        <v>70</v>
      </c>
      <c r="L63" s="43">
        <f t="shared" si="209"/>
        <v>0</v>
      </c>
      <c r="M63" s="43">
        <f t="shared" si="209"/>
        <v>0</v>
      </c>
      <c r="N63" s="43">
        <f t="shared" si="209"/>
        <v>0</v>
      </c>
      <c r="O63" s="43">
        <f t="shared" si="209"/>
        <v>0</v>
      </c>
      <c r="P63" s="43">
        <f t="shared" si="209"/>
        <v>0</v>
      </c>
      <c r="Q63" s="43">
        <f t="shared" si="209"/>
        <v>0</v>
      </c>
      <c r="R63" s="43">
        <f t="shared" si="209"/>
        <v>0</v>
      </c>
      <c r="S63" s="43">
        <f t="shared" si="209"/>
        <v>0</v>
      </c>
      <c r="T63" s="43">
        <f t="shared" si="209"/>
        <v>0</v>
      </c>
      <c r="U63" s="43">
        <f t="shared" si="209"/>
        <v>0</v>
      </c>
      <c r="V63" s="43">
        <f t="shared" si="209"/>
        <v>0</v>
      </c>
      <c r="W63" s="43">
        <f t="shared" si="209"/>
        <v>0</v>
      </c>
      <c r="X63" s="43">
        <f t="shared" si="209"/>
        <v>0</v>
      </c>
      <c r="Y63" s="43">
        <f t="shared" si="209"/>
        <v>0</v>
      </c>
      <c r="Z63" s="43">
        <f t="shared" si="209"/>
        <v>0</v>
      </c>
      <c r="AA63" s="43">
        <f t="shared" si="209"/>
        <v>0</v>
      </c>
      <c r="AB63" s="43">
        <f t="shared" si="209"/>
        <v>0</v>
      </c>
      <c r="AC63" s="43">
        <f t="shared" si="209"/>
        <v>0</v>
      </c>
      <c r="AD63" s="43">
        <f t="shared" si="209"/>
        <v>0</v>
      </c>
      <c r="AE63" s="43">
        <f t="shared" si="209"/>
        <v>0</v>
      </c>
      <c r="AF63" s="43">
        <f t="shared" si="209"/>
        <v>0</v>
      </c>
      <c r="AG63" s="43">
        <f t="shared" si="209"/>
        <v>0</v>
      </c>
      <c r="AH63" s="43">
        <f t="shared" si="209"/>
        <v>0</v>
      </c>
      <c r="AI63" s="43">
        <f t="shared" si="209"/>
        <v>0</v>
      </c>
      <c r="AJ63" s="43">
        <f t="shared" si="209"/>
        <v>0</v>
      </c>
      <c r="AK63" s="43">
        <f t="shared" si="209"/>
        <v>0</v>
      </c>
      <c r="AL63" s="43">
        <f t="shared" si="209"/>
        <v>0</v>
      </c>
      <c r="AM63" s="43">
        <f t="shared" si="209"/>
        <v>0</v>
      </c>
      <c r="AN63" s="43">
        <f t="shared" si="209"/>
        <v>0</v>
      </c>
      <c r="AO63" s="43">
        <f t="shared" si="209"/>
        <v>0</v>
      </c>
      <c r="AP63" s="43">
        <f t="shared" si="209"/>
        <v>0</v>
      </c>
      <c r="AQ63" s="43">
        <f t="shared" si="209"/>
        <v>0</v>
      </c>
      <c r="AR63" s="43">
        <f t="shared" si="209"/>
        <v>0</v>
      </c>
      <c r="AS63" s="43">
        <f t="shared" si="209"/>
        <v>0</v>
      </c>
      <c r="AT63" s="43">
        <f t="shared" si="209"/>
        <v>0</v>
      </c>
      <c r="AU63" s="43">
        <f t="shared" si="209"/>
        <v>0</v>
      </c>
      <c r="AV63" s="43">
        <f t="shared" si="209"/>
        <v>0</v>
      </c>
      <c r="AW63" s="43">
        <f t="shared" si="209"/>
        <v>0</v>
      </c>
      <c r="AX63" s="43">
        <f t="shared" si="209"/>
        <v>0</v>
      </c>
      <c r="AY63" s="43">
        <f t="shared" si="209"/>
        <v>0</v>
      </c>
      <c r="AZ63" s="43">
        <f t="shared" si="209"/>
        <v>0</v>
      </c>
      <c r="BA63" s="43">
        <f t="shared" si="209"/>
        <v>0</v>
      </c>
      <c r="BB63" s="43">
        <f t="shared" si="209"/>
        <v>0</v>
      </c>
      <c r="BC63" s="43">
        <f t="shared" si="209"/>
        <v>0</v>
      </c>
      <c r="BD63" s="43">
        <f t="shared" si="209"/>
        <v>112</v>
      </c>
      <c r="BE63" s="43">
        <f t="shared" si="209"/>
        <v>112</v>
      </c>
      <c r="BF63" s="43">
        <f t="shared" si="209"/>
        <v>66</v>
      </c>
      <c r="BG63" s="43">
        <f t="shared" si="209"/>
        <v>0</v>
      </c>
      <c r="BH63" s="43">
        <f t="shared" si="209"/>
        <v>0</v>
      </c>
      <c r="BI63" s="43">
        <f t="shared" si="209"/>
        <v>40</v>
      </c>
      <c r="BJ63" s="43">
        <f t="shared" si="209"/>
        <v>0</v>
      </c>
      <c r="BK63" s="43">
        <f t="shared" si="209"/>
        <v>6</v>
      </c>
      <c r="BL63" s="43">
        <f t="shared" si="209"/>
        <v>0</v>
      </c>
      <c r="BM63" s="43">
        <f t="shared" si="209"/>
        <v>0</v>
      </c>
      <c r="BN63" s="43">
        <f t="shared" si="209"/>
        <v>142</v>
      </c>
      <c r="BO63" s="43">
        <f t="shared" si="209"/>
        <v>142</v>
      </c>
      <c r="BP63" s="43">
        <f t="shared" ref="BP63:CI63" si="210">SUM(BP64:BP66)</f>
        <v>36</v>
      </c>
      <c r="BQ63" s="43">
        <f t="shared" si="210"/>
        <v>0</v>
      </c>
      <c r="BR63" s="43">
        <f t="shared" si="210"/>
        <v>0</v>
      </c>
      <c r="BS63" s="43">
        <f t="shared" si="210"/>
        <v>30</v>
      </c>
      <c r="BT63" s="43">
        <f t="shared" si="210"/>
        <v>0</v>
      </c>
      <c r="BU63" s="43">
        <f t="shared" si="210"/>
        <v>0</v>
      </c>
      <c r="BV63" s="43">
        <f t="shared" si="210"/>
        <v>4</v>
      </c>
      <c r="BW63" s="43">
        <v>12</v>
      </c>
      <c r="BX63" s="43" t="s">
        <v>103</v>
      </c>
      <c r="BY63" s="43">
        <f t="shared" si="210"/>
        <v>0</v>
      </c>
      <c r="BZ63" s="43">
        <f t="shared" si="210"/>
        <v>0</v>
      </c>
      <c r="CA63" s="43">
        <f t="shared" si="210"/>
        <v>0</v>
      </c>
      <c r="CB63" s="43">
        <f t="shared" si="210"/>
        <v>0</v>
      </c>
      <c r="CC63" s="43">
        <f t="shared" si="210"/>
        <v>0</v>
      </c>
      <c r="CD63" s="43">
        <f t="shared" si="210"/>
        <v>0</v>
      </c>
      <c r="CE63" s="43">
        <f t="shared" si="210"/>
        <v>0</v>
      </c>
      <c r="CF63" s="43">
        <f t="shared" si="210"/>
        <v>0</v>
      </c>
      <c r="CG63" s="43">
        <f t="shared" si="210"/>
        <v>0</v>
      </c>
      <c r="CH63" s="43">
        <f t="shared" si="210"/>
        <v>0</v>
      </c>
      <c r="CI63" s="43">
        <f t="shared" si="210"/>
        <v>0</v>
      </c>
      <c r="CJ63" s="43">
        <f>CJ64+CJ65+CJ66</f>
        <v>0</v>
      </c>
      <c r="CK63" s="43">
        <f>CK64+CK65+CK66</f>
        <v>0</v>
      </c>
      <c r="CL63" s="43">
        <f t="shared" ref="CL63:CQ63" si="211">CL64+CL65+CL66</f>
        <v>0</v>
      </c>
      <c r="CM63" s="43">
        <f t="shared" si="211"/>
        <v>0</v>
      </c>
      <c r="CN63" s="43">
        <f t="shared" si="211"/>
        <v>0</v>
      </c>
      <c r="CO63" s="43">
        <f t="shared" si="211"/>
        <v>0</v>
      </c>
      <c r="CP63" s="43">
        <f t="shared" si="211"/>
        <v>0</v>
      </c>
      <c r="CQ63" s="43">
        <f t="shared" si="211"/>
        <v>0</v>
      </c>
      <c r="CR63" s="43">
        <v>0</v>
      </c>
      <c r="CS63" s="43">
        <v>0</v>
      </c>
    </row>
    <row r="64" spans="1:166" ht="132">
      <c r="A64" s="231" t="s">
        <v>143</v>
      </c>
      <c r="B64" s="222" t="s">
        <v>144</v>
      </c>
      <c r="C64" s="156">
        <v>182</v>
      </c>
      <c r="D64" s="157">
        <f>SUM(E64:F64)</f>
        <v>182</v>
      </c>
      <c r="E64" s="158">
        <v>4</v>
      </c>
      <c r="F64" s="158">
        <f>SUM(H64:M64)</f>
        <v>178</v>
      </c>
      <c r="G64" s="159">
        <v>70</v>
      </c>
      <c r="H64" s="158">
        <v>108</v>
      </c>
      <c r="I64" s="158">
        <f>Q64+AB64+AM64+AW64+BG64+BQ64+CB64+CM64</f>
        <v>0</v>
      </c>
      <c r="J64" s="158">
        <f>R64+AC64+AN64+AX64+BH64+BR64+CC64+CN64</f>
        <v>0</v>
      </c>
      <c r="K64" s="158">
        <v>70</v>
      </c>
      <c r="L64" s="158">
        <f t="shared" ref="L64" si="212">BT64</f>
        <v>0</v>
      </c>
      <c r="M64" s="158"/>
      <c r="N64" s="193"/>
      <c r="O64" s="194"/>
      <c r="P64" s="166"/>
      <c r="Q64" s="166"/>
      <c r="R64" s="166"/>
      <c r="S64" s="166"/>
      <c r="T64" s="166"/>
      <c r="U64" s="166"/>
      <c r="V64" s="166"/>
      <c r="W64" s="166"/>
      <c r="X64" s="166"/>
      <c r="Y64" s="193"/>
      <c r="Z64" s="194"/>
      <c r="AA64" s="166"/>
      <c r="AB64" s="166"/>
      <c r="AC64" s="162"/>
      <c r="AD64" s="162"/>
      <c r="AE64" s="166"/>
      <c r="AF64" s="166"/>
      <c r="AG64" s="166"/>
      <c r="AH64" s="166"/>
      <c r="AI64" s="166"/>
      <c r="AJ64" s="193"/>
      <c r="AK64" s="194"/>
      <c r="AL64" s="166"/>
      <c r="AM64" s="166"/>
      <c r="AN64" s="166"/>
      <c r="AO64" s="166"/>
      <c r="AP64" s="166"/>
      <c r="AQ64" s="166"/>
      <c r="AR64" s="166"/>
      <c r="AS64" s="166"/>
      <c r="AT64" s="193"/>
      <c r="AU64" s="194"/>
      <c r="AV64" s="166"/>
      <c r="AW64" s="166"/>
      <c r="AX64" s="166"/>
      <c r="AY64" s="166"/>
      <c r="AZ64" s="166"/>
      <c r="BA64" s="166"/>
      <c r="BB64" s="166"/>
      <c r="BC64" s="166"/>
      <c r="BD64" s="191">
        <v>112</v>
      </c>
      <c r="BE64" s="157">
        <f>SUM(BF64:BK64)</f>
        <v>112</v>
      </c>
      <c r="BF64" s="162">
        <v>66</v>
      </c>
      <c r="BG64" s="166"/>
      <c r="BH64" s="166"/>
      <c r="BI64" s="166">
        <v>40</v>
      </c>
      <c r="BJ64" s="166"/>
      <c r="BK64" s="166">
        <v>6</v>
      </c>
      <c r="BL64" s="166"/>
      <c r="BM64" s="178"/>
      <c r="BN64" s="191">
        <f>BO64+BW64</f>
        <v>70</v>
      </c>
      <c r="BO64" s="224">
        <f>SUM(BP64:BV64)</f>
        <v>70</v>
      </c>
      <c r="BP64" s="162">
        <v>36</v>
      </c>
      <c r="BQ64" s="166"/>
      <c r="BR64" s="166"/>
      <c r="BS64" s="166">
        <v>30</v>
      </c>
      <c r="BT64" s="166"/>
      <c r="BU64" s="166"/>
      <c r="BV64" s="166">
        <v>4</v>
      </c>
      <c r="BW64" s="166"/>
      <c r="BX64" s="204" t="s">
        <v>35</v>
      </c>
      <c r="BY64" s="191"/>
      <c r="BZ64" s="157"/>
      <c r="CA64" s="162"/>
      <c r="CB64" s="166"/>
      <c r="CC64" s="166"/>
      <c r="CD64" s="166"/>
      <c r="CE64" s="166"/>
      <c r="CF64" s="166"/>
      <c r="CG64" s="166"/>
      <c r="CH64" s="166"/>
      <c r="CI64" s="166"/>
      <c r="CJ64" s="223"/>
      <c r="CK64" s="224"/>
      <c r="CL64" s="166"/>
      <c r="CM64" s="166"/>
      <c r="CN64" s="166"/>
      <c r="CO64" s="166"/>
      <c r="CP64" s="166"/>
      <c r="CQ64" s="166"/>
      <c r="CR64" s="166"/>
      <c r="CS64" s="244"/>
    </row>
    <row r="65" spans="1:97" ht="33">
      <c r="A65" s="236" t="s">
        <v>145</v>
      </c>
      <c r="B65" s="229" t="s">
        <v>38</v>
      </c>
      <c r="C65" s="156">
        <f>N65+Y65+AJ65+AT65+BD65+BN65+BY65+CJ65</f>
        <v>36</v>
      </c>
      <c r="D65" s="157">
        <f>O65+Z65+AK65+AU65+BE65+BO65+BZ65+CK65</f>
        <v>36</v>
      </c>
      <c r="E65" s="158"/>
      <c r="F65" s="158">
        <v>36</v>
      </c>
      <c r="G65" s="159">
        <v>36</v>
      </c>
      <c r="H65" s="158"/>
      <c r="I65" s="158"/>
      <c r="J65" s="158"/>
      <c r="K65" s="158"/>
      <c r="L65" s="158"/>
      <c r="M65" s="158"/>
      <c r="N65" s="193"/>
      <c r="O65" s="239"/>
      <c r="P65" s="240"/>
      <c r="Q65" s="240"/>
      <c r="R65" s="240"/>
      <c r="S65" s="240"/>
      <c r="T65" s="240"/>
      <c r="U65" s="240"/>
      <c r="V65" s="240"/>
      <c r="W65" s="240"/>
      <c r="X65" s="240"/>
      <c r="Y65" s="241"/>
      <c r="Z65" s="239"/>
      <c r="AA65" s="240"/>
      <c r="AB65" s="166"/>
      <c r="AC65" s="162"/>
      <c r="AD65" s="162"/>
      <c r="AE65" s="166"/>
      <c r="AF65" s="166"/>
      <c r="AG65" s="166"/>
      <c r="AH65" s="166"/>
      <c r="AI65" s="166"/>
      <c r="AJ65" s="193"/>
      <c r="AK65" s="194"/>
      <c r="AL65" s="166"/>
      <c r="AM65" s="166"/>
      <c r="AN65" s="166"/>
      <c r="AO65" s="166"/>
      <c r="AP65" s="166"/>
      <c r="AQ65" s="166"/>
      <c r="AR65" s="166"/>
      <c r="AS65" s="166"/>
      <c r="AT65" s="193"/>
      <c r="AU65" s="194"/>
      <c r="AV65" s="166"/>
      <c r="AW65" s="166"/>
      <c r="AX65" s="166"/>
      <c r="AY65" s="166"/>
      <c r="AZ65" s="166"/>
      <c r="BA65" s="166"/>
      <c r="BB65" s="166"/>
      <c r="BC65" s="166"/>
      <c r="BD65" s="193"/>
      <c r="BE65" s="194"/>
      <c r="BF65" s="166"/>
      <c r="BG65" s="166"/>
      <c r="BH65" s="166"/>
      <c r="BI65" s="166"/>
      <c r="BJ65" s="166"/>
      <c r="BK65" s="166"/>
      <c r="BL65" s="166"/>
      <c r="BM65" s="166"/>
      <c r="BN65" s="191">
        <v>36</v>
      </c>
      <c r="BO65" s="157">
        <v>36</v>
      </c>
      <c r="BP65" s="178"/>
      <c r="BQ65" s="166"/>
      <c r="BR65" s="166"/>
      <c r="BS65" s="166"/>
      <c r="BT65" s="166"/>
      <c r="BU65" s="166"/>
      <c r="BV65" s="166"/>
      <c r="BW65" s="190"/>
      <c r="BX65" s="178"/>
      <c r="BY65" s="193"/>
      <c r="BZ65" s="194"/>
      <c r="CA65" s="166"/>
      <c r="CB65" s="166"/>
      <c r="CC65" s="166"/>
      <c r="CD65" s="166"/>
      <c r="CE65" s="166"/>
      <c r="CF65" s="166"/>
      <c r="CG65" s="166"/>
      <c r="CH65" s="166"/>
      <c r="CI65" s="166"/>
      <c r="CJ65" s="191"/>
      <c r="CK65" s="157"/>
      <c r="CL65" s="166"/>
      <c r="CM65" s="166"/>
      <c r="CN65" s="166"/>
      <c r="CO65" s="166"/>
      <c r="CP65" s="166"/>
      <c r="CQ65" s="166"/>
      <c r="CR65" s="190"/>
      <c r="CS65" s="190"/>
    </row>
    <row r="66" spans="1:97" ht="99">
      <c r="A66" s="245" t="s">
        <v>146</v>
      </c>
      <c r="B66" s="230" t="s">
        <v>133</v>
      </c>
      <c r="C66" s="156">
        <v>36</v>
      </c>
      <c r="D66" s="157">
        <v>36</v>
      </c>
      <c r="E66" s="158"/>
      <c r="F66" s="158">
        <v>36</v>
      </c>
      <c r="G66" s="159">
        <v>36</v>
      </c>
      <c r="H66" s="158"/>
      <c r="I66" s="158"/>
      <c r="J66" s="158"/>
      <c r="K66" s="158"/>
      <c r="L66" s="158"/>
      <c r="M66" s="158"/>
      <c r="N66" s="193"/>
      <c r="O66" s="239"/>
      <c r="P66" s="240"/>
      <c r="Q66" s="240"/>
      <c r="R66" s="240"/>
      <c r="S66" s="240"/>
      <c r="T66" s="240"/>
      <c r="U66" s="240"/>
      <c r="V66" s="240"/>
      <c r="W66" s="240"/>
      <c r="X66" s="240"/>
      <c r="Y66" s="241"/>
      <c r="Z66" s="239"/>
      <c r="AA66" s="240"/>
      <c r="AB66" s="166"/>
      <c r="AC66" s="162"/>
      <c r="AD66" s="162"/>
      <c r="AE66" s="166"/>
      <c r="AF66" s="166"/>
      <c r="AG66" s="166"/>
      <c r="AH66" s="166"/>
      <c r="AI66" s="166"/>
      <c r="AJ66" s="193"/>
      <c r="AK66" s="194"/>
      <c r="AL66" s="166"/>
      <c r="AM66" s="166"/>
      <c r="AN66" s="166"/>
      <c r="AO66" s="166"/>
      <c r="AP66" s="166"/>
      <c r="AQ66" s="166"/>
      <c r="AR66" s="166"/>
      <c r="AS66" s="166"/>
      <c r="AT66" s="193"/>
      <c r="AU66" s="194"/>
      <c r="AV66" s="166"/>
      <c r="AW66" s="166"/>
      <c r="AX66" s="166"/>
      <c r="AY66" s="166"/>
      <c r="AZ66" s="246"/>
      <c r="BA66" s="246"/>
      <c r="BB66" s="166"/>
      <c r="BC66" s="166"/>
      <c r="BD66" s="193"/>
      <c r="BE66" s="194"/>
      <c r="BF66" s="166"/>
      <c r="BG66" s="166"/>
      <c r="BH66" s="166"/>
      <c r="BI66" s="166"/>
      <c r="BJ66" s="166"/>
      <c r="BK66" s="166"/>
      <c r="BL66" s="166"/>
      <c r="BM66" s="166"/>
      <c r="BN66" s="191">
        <v>36</v>
      </c>
      <c r="BO66" s="157">
        <v>36</v>
      </c>
      <c r="BP66" s="178"/>
      <c r="BQ66" s="166"/>
      <c r="BR66" s="166"/>
      <c r="BS66" s="166"/>
      <c r="BT66" s="166"/>
      <c r="BU66" s="166"/>
      <c r="BV66" s="166"/>
      <c r="BW66" s="190"/>
      <c r="BX66" s="178"/>
      <c r="BY66" s="193"/>
      <c r="BZ66" s="194"/>
      <c r="CA66" s="166"/>
      <c r="CB66" s="166"/>
      <c r="CC66" s="166"/>
      <c r="CD66" s="166"/>
      <c r="CE66" s="166"/>
      <c r="CF66" s="166"/>
      <c r="CG66" s="166"/>
      <c r="CH66" s="166"/>
      <c r="CI66" s="166"/>
      <c r="CJ66" s="191"/>
      <c r="CK66" s="157"/>
      <c r="CL66" s="166"/>
      <c r="CM66" s="166"/>
      <c r="CN66" s="166"/>
      <c r="CO66" s="166"/>
      <c r="CP66" s="166"/>
      <c r="CQ66" s="166"/>
      <c r="CR66" s="190"/>
      <c r="CS66" s="190"/>
    </row>
    <row r="67" spans="1:97" s="13" customFormat="1" ht="123.75" customHeight="1">
      <c r="A67" s="97" t="s">
        <v>147</v>
      </c>
      <c r="B67" s="89" t="s">
        <v>148</v>
      </c>
      <c r="C67" s="43">
        <v>465</v>
      </c>
      <c r="D67" s="43">
        <f t="shared" ref="D67:K67" si="213">SUM(D68:D71)</f>
        <v>447</v>
      </c>
      <c r="E67" s="43">
        <f t="shared" si="213"/>
        <v>22</v>
      </c>
      <c r="F67" s="43">
        <f t="shared" si="213"/>
        <v>425</v>
      </c>
      <c r="G67" s="19">
        <f>SUM(G68:G71)</f>
        <v>197</v>
      </c>
      <c r="H67" s="43">
        <f t="shared" si="213"/>
        <v>168</v>
      </c>
      <c r="I67" s="43">
        <f t="shared" si="213"/>
        <v>0</v>
      </c>
      <c r="J67" s="43">
        <f t="shared" si="213"/>
        <v>0</v>
      </c>
      <c r="K67" s="43">
        <f t="shared" si="213"/>
        <v>197</v>
      </c>
      <c r="L67" s="43">
        <f t="shared" ref="L67" si="214">SUM(L68:L71)</f>
        <v>40</v>
      </c>
      <c r="M67" s="43">
        <f t="shared" ref="M67" si="215">SUM(M68:M71)</f>
        <v>20</v>
      </c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74"/>
      <c r="AC67" s="74"/>
      <c r="AD67" s="74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3">
        <f>SUM(BN68:BN71)</f>
        <v>100</v>
      </c>
      <c r="BO67" s="43">
        <f t="shared" ref="BO67:BW67" si="216">SUM(BO68:BO71)</f>
        <v>100</v>
      </c>
      <c r="BP67" s="43">
        <f t="shared" si="216"/>
        <v>66</v>
      </c>
      <c r="BQ67" s="43">
        <f t="shared" si="216"/>
        <v>0</v>
      </c>
      <c r="BR67" s="43">
        <f t="shared" si="216"/>
        <v>0</v>
      </c>
      <c r="BS67" s="43">
        <f t="shared" si="216"/>
        <v>30</v>
      </c>
      <c r="BT67" s="43">
        <f t="shared" si="216"/>
        <v>0</v>
      </c>
      <c r="BU67" s="43">
        <f t="shared" si="216"/>
        <v>0</v>
      </c>
      <c r="BV67" s="43">
        <f t="shared" si="216"/>
        <v>4</v>
      </c>
      <c r="BW67" s="43">
        <f t="shared" si="216"/>
        <v>0</v>
      </c>
      <c r="BX67" s="43"/>
      <c r="BY67" s="43">
        <f>SUM(BY68:BY71)</f>
        <v>311</v>
      </c>
      <c r="BZ67" s="43">
        <f t="shared" ref="BZ67:CJ67" si="217">SUM(BZ68:BZ71)</f>
        <v>311</v>
      </c>
      <c r="CA67" s="43">
        <f t="shared" si="217"/>
        <v>102</v>
      </c>
      <c r="CB67" s="43">
        <f t="shared" si="217"/>
        <v>0</v>
      </c>
      <c r="CC67" s="43">
        <f t="shared" si="217"/>
        <v>0</v>
      </c>
      <c r="CD67" s="43">
        <f t="shared" si="217"/>
        <v>95</v>
      </c>
      <c r="CE67" s="43">
        <f t="shared" si="217"/>
        <v>40</v>
      </c>
      <c r="CF67" s="43">
        <f t="shared" si="217"/>
        <v>20</v>
      </c>
      <c r="CG67" s="43">
        <f t="shared" si="217"/>
        <v>18</v>
      </c>
      <c r="CH67" s="43">
        <f t="shared" si="217"/>
        <v>0</v>
      </c>
      <c r="CI67" s="98"/>
      <c r="CJ67" s="43">
        <f t="shared" si="217"/>
        <v>36</v>
      </c>
      <c r="CK67" s="43">
        <f t="shared" ref="CK67" si="218">SUM(CK68:CK71)</f>
        <v>36</v>
      </c>
      <c r="CL67" s="43">
        <f t="shared" ref="CL67" si="219">SUM(CL68:CL71)</f>
        <v>0</v>
      </c>
      <c r="CM67" s="43">
        <f t="shared" ref="CM67" si="220">SUM(CM68:CM71)</f>
        <v>0</v>
      </c>
      <c r="CN67" s="43">
        <f t="shared" ref="CN67" si="221">SUM(CN68:CN71)</f>
        <v>0</v>
      </c>
      <c r="CO67" s="43">
        <f t="shared" ref="CO67" si="222">SUM(CO68:CO71)</f>
        <v>0</v>
      </c>
      <c r="CP67" s="43">
        <f t="shared" ref="CP67" si="223">SUM(CP68:CP71)</f>
        <v>0</v>
      </c>
      <c r="CQ67" s="43">
        <f t="shared" ref="CQ67" si="224">SUM(CQ68:CQ71)</f>
        <v>0</v>
      </c>
      <c r="CR67" s="43">
        <v>18</v>
      </c>
      <c r="CS67" s="90" t="s">
        <v>104</v>
      </c>
    </row>
    <row r="68" spans="1:97" ht="108.75" customHeight="1">
      <c r="A68" s="247" t="s">
        <v>167</v>
      </c>
      <c r="B68" s="209" t="s">
        <v>149</v>
      </c>
      <c r="C68" s="156">
        <v>195</v>
      </c>
      <c r="D68" s="157">
        <f>SUM(E68:F68)</f>
        <v>195</v>
      </c>
      <c r="E68" s="158">
        <v>12</v>
      </c>
      <c r="F68" s="158">
        <f>SUM(H68:M68)</f>
        <v>183</v>
      </c>
      <c r="G68" s="159">
        <v>65</v>
      </c>
      <c r="H68" s="158">
        <v>88</v>
      </c>
      <c r="I68" s="158">
        <f>Q68+AB68+AM68+AW68+BG68+BQ68+CB68+CM68</f>
        <v>0</v>
      </c>
      <c r="J68" s="158">
        <f>R68+AC68+AN68+AX68+BH68+BR68+CC68+CN68</f>
        <v>0</v>
      </c>
      <c r="K68" s="158">
        <v>65</v>
      </c>
      <c r="L68" s="158">
        <v>20</v>
      </c>
      <c r="M68" s="158">
        <v>10</v>
      </c>
      <c r="N68" s="193"/>
      <c r="O68" s="239"/>
      <c r="P68" s="240"/>
      <c r="Q68" s="240"/>
      <c r="R68" s="240"/>
      <c r="S68" s="240"/>
      <c r="T68" s="240"/>
      <c r="U68" s="240"/>
      <c r="V68" s="240"/>
      <c r="W68" s="240"/>
      <c r="X68" s="240"/>
      <c r="Y68" s="241"/>
      <c r="Z68" s="239"/>
      <c r="AA68" s="240"/>
      <c r="AB68" s="162"/>
      <c r="AC68" s="162"/>
      <c r="AD68" s="162"/>
      <c r="AE68" s="166"/>
      <c r="AF68" s="166"/>
      <c r="AG68" s="166"/>
      <c r="AH68" s="166"/>
      <c r="AI68" s="166"/>
      <c r="AJ68" s="193"/>
      <c r="AK68" s="194"/>
      <c r="AL68" s="166"/>
      <c r="AM68" s="166"/>
      <c r="AN68" s="166"/>
      <c r="AO68" s="166"/>
      <c r="AP68" s="166"/>
      <c r="AQ68" s="166"/>
      <c r="AR68" s="166"/>
      <c r="AS68" s="166"/>
      <c r="AT68" s="193"/>
      <c r="AU68" s="194"/>
      <c r="AV68" s="166"/>
      <c r="AW68" s="166"/>
      <c r="AX68" s="166"/>
      <c r="AY68" s="166"/>
      <c r="AZ68" s="246"/>
      <c r="BA68" s="246"/>
      <c r="BB68" s="166"/>
      <c r="BC68" s="166"/>
      <c r="BD68" s="193"/>
      <c r="BE68" s="194"/>
      <c r="BF68" s="166"/>
      <c r="BG68" s="166"/>
      <c r="BH68" s="166"/>
      <c r="BI68" s="166"/>
      <c r="BJ68" s="166"/>
      <c r="BK68" s="166"/>
      <c r="BL68" s="166"/>
      <c r="BM68" s="166"/>
      <c r="BN68" s="191">
        <v>100</v>
      </c>
      <c r="BO68" s="157">
        <f>SUM(BP68:BV68)</f>
        <v>100</v>
      </c>
      <c r="BP68" s="162">
        <v>66</v>
      </c>
      <c r="BQ68" s="166"/>
      <c r="BR68" s="166"/>
      <c r="BS68" s="166">
        <v>30</v>
      </c>
      <c r="BT68" s="166"/>
      <c r="BU68" s="166"/>
      <c r="BV68" s="166">
        <v>4</v>
      </c>
      <c r="BW68" s="190"/>
      <c r="BX68" s="190"/>
      <c r="BY68" s="191">
        <v>95</v>
      </c>
      <c r="BZ68" s="157">
        <f>SUM(CA68:CG68)</f>
        <v>95</v>
      </c>
      <c r="CA68" s="162">
        <v>22</v>
      </c>
      <c r="CB68" s="166"/>
      <c r="CC68" s="166"/>
      <c r="CD68" s="166">
        <v>35</v>
      </c>
      <c r="CE68" s="166">
        <v>20</v>
      </c>
      <c r="CF68" s="166">
        <v>10</v>
      </c>
      <c r="CG68" s="166">
        <v>8</v>
      </c>
      <c r="CH68" s="166"/>
      <c r="CI68" s="248" t="s">
        <v>35</v>
      </c>
      <c r="CJ68" s="193"/>
      <c r="CK68" s="194"/>
      <c r="CL68" s="166"/>
      <c r="CM68" s="166"/>
      <c r="CN68" s="166"/>
      <c r="CO68" s="166"/>
      <c r="CP68" s="166"/>
      <c r="CQ68" s="166"/>
      <c r="CR68" s="190"/>
      <c r="CS68" s="244"/>
    </row>
    <row r="69" spans="1:97" ht="78.75" customHeight="1">
      <c r="A69" s="236" t="s">
        <v>168</v>
      </c>
      <c r="B69" s="249" t="s">
        <v>150</v>
      </c>
      <c r="C69" s="156">
        <v>180</v>
      </c>
      <c r="D69" s="157">
        <f>SUM(E69:F69)</f>
        <v>180</v>
      </c>
      <c r="E69" s="158">
        <v>10</v>
      </c>
      <c r="F69" s="158">
        <f>SUM(H69:M69)</f>
        <v>170</v>
      </c>
      <c r="G69" s="159">
        <v>60</v>
      </c>
      <c r="H69" s="158">
        <v>80</v>
      </c>
      <c r="I69" s="158">
        <v>0</v>
      </c>
      <c r="J69" s="158">
        <v>0</v>
      </c>
      <c r="K69" s="158">
        <v>60</v>
      </c>
      <c r="L69" s="158">
        <v>20</v>
      </c>
      <c r="M69" s="158">
        <v>10</v>
      </c>
      <c r="N69" s="193"/>
      <c r="O69" s="239"/>
      <c r="P69" s="240"/>
      <c r="Q69" s="240"/>
      <c r="R69" s="240"/>
      <c r="S69" s="240"/>
      <c r="T69" s="240"/>
      <c r="U69" s="240"/>
      <c r="V69" s="240"/>
      <c r="W69" s="240"/>
      <c r="X69" s="240"/>
      <c r="Y69" s="241"/>
      <c r="Z69" s="239"/>
      <c r="AA69" s="240"/>
      <c r="AB69" s="162"/>
      <c r="AC69" s="162"/>
      <c r="AD69" s="162"/>
      <c r="AE69" s="166"/>
      <c r="AF69" s="166"/>
      <c r="AG69" s="166"/>
      <c r="AH69" s="166"/>
      <c r="AI69" s="166"/>
      <c r="AJ69" s="193"/>
      <c r="AK69" s="194"/>
      <c r="AL69" s="166"/>
      <c r="AM69" s="166"/>
      <c r="AN69" s="166"/>
      <c r="AO69" s="166"/>
      <c r="AP69" s="166"/>
      <c r="AQ69" s="166"/>
      <c r="AR69" s="166"/>
      <c r="AS69" s="166"/>
      <c r="AT69" s="193"/>
      <c r="AU69" s="194"/>
      <c r="AV69" s="166"/>
      <c r="AW69" s="166"/>
      <c r="AX69" s="166"/>
      <c r="AY69" s="166"/>
      <c r="AZ69" s="246"/>
      <c r="BA69" s="246"/>
      <c r="BB69" s="166"/>
      <c r="BC69" s="166"/>
      <c r="BD69" s="193"/>
      <c r="BE69" s="194"/>
      <c r="BF69" s="166"/>
      <c r="BG69" s="166"/>
      <c r="BH69" s="166"/>
      <c r="BI69" s="166"/>
      <c r="BJ69" s="166"/>
      <c r="BK69" s="166"/>
      <c r="BL69" s="166"/>
      <c r="BM69" s="166"/>
      <c r="BN69" s="191"/>
      <c r="BO69" s="157"/>
      <c r="BP69" s="162"/>
      <c r="BQ69" s="166"/>
      <c r="BR69" s="166"/>
      <c r="BS69" s="166"/>
      <c r="BT69" s="166"/>
      <c r="BU69" s="166"/>
      <c r="BV69" s="166"/>
      <c r="BW69" s="190"/>
      <c r="BX69" s="190"/>
      <c r="BY69" s="191">
        <v>180</v>
      </c>
      <c r="BZ69" s="157">
        <f>SUM(CA69:CG69)</f>
        <v>180</v>
      </c>
      <c r="CA69" s="162">
        <v>80</v>
      </c>
      <c r="CB69" s="166"/>
      <c r="CC69" s="166"/>
      <c r="CD69" s="166">
        <v>60</v>
      </c>
      <c r="CE69" s="166">
        <v>20</v>
      </c>
      <c r="CF69" s="166">
        <v>10</v>
      </c>
      <c r="CG69" s="166">
        <v>10</v>
      </c>
      <c r="CH69" s="166"/>
      <c r="CI69" s="248" t="s">
        <v>35</v>
      </c>
      <c r="CJ69" s="193"/>
      <c r="CK69" s="194"/>
      <c r="CL69" s="166"/>
      <c r="CM69" s="166"/>
      <c r="CN69" s="166"/>
      <c r="CO69" s="166"/>
      <c r="CP69" s="166"/>
      <c r="CQ69" s="166"/>
      <c r="CR69" s="190"/>
      <c r="CS69" s="244"/>
    </row>
    <row r="70" spans="1:97" ht="33">
      <c r="A70" s="236" t="s">
        <v>151</v>
      </c>
      <c r="B70" s="209" t="s">
        <v>38</v>
      </c>
      <c r="C70" s="156">
        <v>36</v>
      </c>
      <c r="D70" s="157">
        <v>36</v>
      </c>
      <c r="E70" s="158">
        <v>0</v>
      </c>
      <c r="F70" s="158">
        <v>36</v>
      </c>
      <c r="G70" s="159">
        <v>36</v>
      </c>
      <c r="H70" s="158">
        <v>0</v>
      </c>
      <c r="I70" s="158">
        <v>0</v>
      </c>
      <c r="J70" s="158">
        <v>0</v>
      </c>
      <c r="K70" s="158">
        <v>36</v>
      </c>
      <c r="L70" s="158">
        <v>0</v>
      </c>
      <c r="M70" s="158">
        <v>0</v>
      </c>
      <c r="N70" s="193"/>
      <c r="O70" s="239"/>
      <c r="P70" s="240"/>
      <c r="Q70" s="240"/>
      <c r="R70" s="240"/>
      <c r="S70" s="240"/>
      <c r="T70" s="240"/>
      <c r="U70" s="240"/>
      <c r="V70" s="240"/>
      <c r="W70" s="240"/>
      <c r="X70" s="240"/>
      <c r="Y70" s="241"/>
      <c r="Z70" s="239"/>
      <c r="AA70" s="240"/>
      <c r="AB70" s="162"/>
      <c r="AC70" s="162"/>
      <c r="AD70" s="162"/>
      <c r="AE70" s="166"/>
      <c r="AF70" s="166"/>
      <c r="AG70" s="166"/>
      <c r="AH70" s="166"/>
      <c r="AI70" s="166"/>
      <c r="AJ70" s="193"/>
      <c r="AK70" s="194"/>
      <c r="AL70" s="166"/>
      <c r="AM70" s="166"/>
      <c r="AN70" s="166"/>
      <c r="AO70" s="166"/>
      <c r="AP70" s="166"/>
      <c r="AQ70" s="166"/>
      <c r="AR70" s="166"/>
      <c r="AS70" s="166"/>
      <c r="AT70" s="193"/>
      <c r="AU70" s="194"/>
      <c r="AV70" s="166"/>
      <c r="AW70" s="166"/>
      <c r="AX70" s="166"/>
      <c r="AY70" s="166"/>
      <c r="AZ70" s="246"/>
      <c r="BA70" s="246"/>
      <c r="BB70" s="166"/>
      <c r="BC70" s="166"/>
      <c r="BD70" s="193"/>
      <c r="BE70" s="194"/>
      <c r="BF70" s="166"/>
      <c r="BG70" s="166"/>
      <c r="BH70" s="166"/>
      <c r="BI70" s="166"/>
      <c r="BJ70" s="166"/>
      <c r="BK70" s="166"/>
      <c r="BL70" s="166"/>
      <c r="BM70" s="166"/>
      <c r="BN70" s="191"/>
      <c r="BO70" s="157"/>
      <c r="BP70" s="166"/>
      <c r="BQ70" s="166"/>
      <c r="BR70" s="166"/>
      <c r="BS70" s="166"/>
      <c r="BT70" s="166"/>
      <c r="BU70" s="166"/>
      <c r="BV70" s="166"/>
      <c r="BW70" s="190"/>
      <c r="BX70" s="190"/>
      <c r="BY70" s="191">
        <v>36</v>
      </c>
      <c r="BZ70" s="157">
        <v>36</v>
      </c>
      <c r="CA70" s="178"/>
      <c r="CB70" s="166"/>
      <c r="CC70" s="166"/>
      <c r="CD70" s="166"/>
      <c r="CE70" s="166"/>
      <c r="CF70" s="166"/>
      <c r="CG70" s="166"/>
      <c r="CH70" s="166"/>
      <c r="CI70" s="250"/>
      <c r="CJ70" s="193"/>
      <c r="CK70" s="194"/>
      <c r="CL70" s="166"/>
      <c r="CM70" s="166"/>
      <c r="CN70" s="166"/>
      <c r="CO70" s="166"/>
      <c r="CP70" s="166"/>
      <c r="CQ70" s="166"/>
      <c r="CR70" s="190"/>
      <c r="CS70" s="244"/>
    </row>
    <row r="71" spans="1:97" ht="99">
      <c r="A71" s="245" t="s">
        <v>152</v>
      </c>
      <c r="B71" s="230" t="s">
        <v>133</v>
      </c>
      <c r="C71" s="156">
        <v>36</v>
      </c>
      <c r="D71" s="157">
        <v>36</v>
      </c>
      <c r="E71" s="158">
        <v>0</v>
      </c>
      <c r="F71" s="158">
        <v>36</v>
      </c>
      <c r="G71" s="159">
        <v>36</v>
      </c>
      <c r="H71" s="158">
        <v>0</v>
      </c>
      <c r="I71" s="158">
        <v>0</v>
      </c>
      <c r="J71" s="158">
        <v>0</v>
      </c>
      <c r="K71" s="158">
        <v>36</v>
      </c>
      <c r="L71" s="158">
        <v>0</v>
      </c>
      <c r="M71" s="158">
        <v>0</v>
      </c>
      <c r="N71" s="193"/>
      <c r="O71" s="239"/>
      <c r="P71" s="240"/>
      <c r="Q71" s="240"/>
      <c r="R71" s="240"/>
      <c r="S71" s="240"/>
      <c r="T71" s="240"/>
      <c r="U71" s="240"/>
      <c r="V71" s="240"/>
      <c r="W71" s="240"/>
      <c r="X71" s="240"/>
      <c r="Y71" s="241"/>
      <c r="Z71" s="239"/>
      <c r="AA71" s="240"/>
      <c r="AB71" s="162"/>
      <c r="AC71" s="162"/>
      <c r="AD71" s="162"/>
      <c r="AE71" s="166"/>
      <c r="AF71" s="166"/>
      <c r="AG71" s="166"/>
      <c r="AH71" s="166"/>
      <c r="AI71" s="166"/>
      <c r="AJ71" s="193"/>
      <c r="AK71" s="194"/>
      <c r="AL71" s="166"/>
      <c r="AM71" s="166"/>
      <c r="AN71" s="166"/>
      <c r="AO71" s="166"/>
      <c r="AP71" s="166"/>
      <c r="AQ71" s="166"/>
      <c r="AR71" s="166"/>
      <c r="AS71" s="166"/>
      <c r="AT71" s="193"/>
      <c r="AU71" s="194"/>
      <c r="AV71" s="166"/>
      <c r="AW71" s="166"/>
      <c r="AX71" s="166"/>
      <c r="AY71" s="166"/>
      <c r="AZ71" s="246"/>
      <c r="BA71" s="246"/>
      <c r="BB71" s="166"/>
      <c r="BC71" s="166"/>
      <c r="BD71" s="193"/>
      <c r="BE71" s="194"/>
      <c r="BF71" s="166"/>
      <c r="BG71" s="166"/>
      <c r="BH71" s="166"/>
      <c r="BI71" s="166"/>
      <c r="BJ71" s="166"/>
      <c r="BK71" s="166"/>
      <c r="BL71" s="166"/>
      <c r="BM71" s="166"/>
      <c r="BN71" s="191"/>
      <c r="BO71" s="157"/>
      <c r="BP71" s="166"/>
      <c r="BQ71" s="166"/>
      <c r="BR71" s="166"/>
      <c r="BS71" s="166"/>
      <c r="BT71" s="166"/>
      <c r="BU71" s="166"/>
      <c r="BV71" s="166"/>
      <c r="BW71" s="190"/>
      <c r="BX71" s="190"/>
      <c r="BY71" s="191"/>
      <c r="BZ71" s="157"/>
      <c r="CA71" s="178"/>
      <c r="CB71" s="166"/>
      <c r="CC71" s="166"/>
      <c r="CD71" s="166"/>
      <c r="CE71" s="166"/>
      <c r="CF71" s="166"/>
      <c r="CG71" s="166"/>
      <c r="CH71" s="166"/>
      <c r="CI71" s="166"/>
      <c r="CJ71" s="191">
        <v>36</v>
      </c>
      <c r="CK71" s="157">
        <v>36</v>
      </c>
      <c r="CL71" s="166"/>
      <c r="CM71" s="166"/>
      <c r="CN71" s="166"/>
      <c r="CO71" s="166"/>
      <c r="CP71" s="166"/>
      <c r="CQ71" s="166"/>
      <c r="CR71" s="190"/>
      <c r="CS71" s="244"/>
    </row>
    <row r="72" spans="1:97" s="13" customFormat="1" ht="123" customHeight="1">
      <c r="A72" s="97" t="s">
        <v>153</v>
      </c>
      <c r="B72" s="89" t="s">
        <v>154</v>
      </c>
      <c r="C72" s="27">
        <v>403</v>
      </c>
      <c r="D72" s="27">
        <f t="shared" ref="D72:F72" si="225">SUM(D73:D75)</f>
        <v>385</v>
      </c>
      <c r="E72" s="27">
        <f t="shared" si="225"/>
        <v>12</v>
      </c>
      <c r="F72" s="27">
        <f t="shared" si="225"/>
        <v>373</v>
      </c>
      <c r="G72" s="99">
        <f t="shared" ref="G72" si="226">SUM(G73:G75)</f>
        <v>239</v>
      </c>
      <c r="H72" s="27">
        <f t="shared" ref="H72" si="227">SUM(H73:H75)</f>
        <v>104</v>
      </c>
      <c r="I72" s="27">
        <f t="shared" ref="I72" si="228">SUM(I73:I75)</f>
        <v>0</v>
      </c>
      <c r="J72" s="27">
        <f t="shared" ref="J72" si="229">SUM(J73:J75)</f>
        <v>0</v>
      </c>
      <c r="K72" s="27">
        <f t="shared" ref="K72" si="230">SUM(K73:K75)</f>
        <v>239</v>
      </c>
      <c r="L72" s="27">
        <f t="shared" ref="L72" si="231">SUM(L73:L75)</f>
        <v>20</v>
      </c>
      <c r="M72" s="27">
        <f t="shared" ref="M72" si="232">SUM(M73:M75)</f>
        <v>10</v>
      </c>
      <c r="N72" s="27">
        <f t="shared" ref="N72:BX72" si="233">SUM(N73:N75)</f>
        <v>0</v>
      </c>
      <c r="O72" s="27">
        <f t="shared" si="233"/>
        <v>0</v>
      </c>
      <c r="P72" s="27">
        <f t="shared" si="233"/>
        <v>0</v>
      </c>
      <c r="Q72" s="27">
        <f t="shared" si="233"/>
        <v>0</v>
      </c>
      <c r="R72" s="27">
        <f t="shared" si="233"/>
        <v>0</v>
      </c>
      <c r="S72" s="27">
        <f t="shared" si="233"/>
        <v>0</v>
      </c>
      <c r="T72" s="27">
        <f t="shared" si="233"/>
        <v>0</v>
      </c>
      <c r="U72" s="27">
        <f t="shared" si="233"/>
        <v>0</v>
      </c>
      <c r="V72" s="27">
        <f t="shared" si="233"/>
        <v>0</v>
      </c>
      <c r="W72" s="27">
        <f t="shared" si="233"/>
        <v>0</v>
      </c>
      <c r="X72" s="27">
        <f t="shared" si="233"/>
        <v>0</v>
      </c>
      <c r="Y72" s="27">
        <f t="shared" si="233"/>
        <v>0</v>
      </c>
      <c r="Z72" s="27">
        <f t="shared" si="233"/>
        <v>0</v>
      </c>
      <c r="AA72" s="27">
        <f t="shared" si="233"/>
        <v>0</v>
      </c>
      <c r="AB72" s="27">
        <f t="shared" si="233"/>
        <v>0</v>
      </c>
      <c r="AC72" s="27">
        <f t="shared" si="233"/>
        <v>0</v>
      </c>
      <c r="AD72" s="27">
        <f t="shared" si="233"/>
        <v>0</v>
      </c>
      <c r="AE72" s="27">
        <f t="shared" si="233"/>
        <v>0</v>
      </c>
      <c r="AF72" s="27">
        <f t="shared" si="233"/>
        <v>0</v>
      </c>
      <c r="AG72" s="27">
        <f t="shared" si="233"/>
        <v>0</v>
      </c>
      <c r="AH72" s="27">
        <f t="shared" si="233"/>
        <v>0</v>
      </c>
      <c r="AI72" s="27">
        <f t="shared" si="233"/>
        <v>0</v>
      </c>
      <c r="AJ72" s="27">
        <f t="shared" si="233"/>
        <v>0</v>
      </c>
      <c r="AK72" s="27">
        <f t="shared" si="233"/>
        <v>0</v>
      </c>
      <c r="AL72" s="27">
        <f t="shared" si="233"/>
        <v>0</v>
      </c>
      <c r="AM72" s="27">
        <f t="shared" si="233"/>
        <v>0</v>
      </c>
      <c r="AN72" s="27">
        <f t="shared" si="233"/>
        <v>0</v>
      </c>
      <c r="AO72" s="27">
        <f t="shared" si="233"/>
        <v>0</v>
      </c>
      <c r="AP72" s="27">
        <f t="shared" si="233"/>
        <v>0</v>
      </c>
      <c r="AQ72" s="27">
        <f t="shared" si="233"/>
        <v>0</v>
      </c>
      <c r="AR72" s="27">
        <f t="shared" si="233"/>
        <v>0</v>
      </c>
      <c r="AS72" s="27">
        <f t="shared" si="233"/>
        <v>0</v>
      </c>
      <c r="AT72" s="27">
        <f t="shared" si="233"/>
        <v>0</v>
      </c>
      <c r="AU72" s="27">
        <f t="shared" si="233"/>
        <v>0</v>
      </c>
      <c r="AV72" s="27">
        <f t="shared" si="233"/>
        <v>0</v>
      </c>
      <c r="AW72" s="27">
        <f t="shared" si="233"/>
        <v>0</v>
      </c>
      <c r="AX72" s="27">
        <f t="shared" si="233"/>
        <v>0</v>
      </c>
      <c r="AY72" s="27">
        <f t="shared" si="233"/>
        <v>0</v>
      </c>
      <c r="AZ72" s="27">
        <f t="shared" si="233"/>
        <v>0</v>
      </c>
      <c r="BA72" s="27">
        <f t="shared" si="233"/>
        <v>0</v>
      </c>
      <c r="BB72" s="27">
        <f t="shared" si="233"/>
        <v>0</v>
      </c>
      <c r="BC72" s="27">
        <f t="shared" si="233"/>
        <v>0</v>
      </c>
      <c r="BD72" s="27">
        <f t="shared" si="233"/>
        <v>0</v>
      </c>
      <c r="BE72" s="27">
        <f t="shared" si="233"/>
        <v>0</v>
      </c>
      <c r="BF72" s="27">
        <f t="shared" si="233"/>
        <v>0</v>
      </c>
      <c r="BG72" s="27">
        <f t="shared" si="233"/>
        <v>0</v>
      </c>
      <c r="BH72" s="27">
        <f t="shared" si="233"/>
        <v>0</v>
      </c>
      <c r="BI72" s="27">
        <f t="shared" si="233"/>
        <v>0</v>
      </c>
      <c r="BJ72" s="27">
        <f t="shared" si="233"/>
        <v>0</v>
      </c>
      <c r="BK72" s="27">
        <f t="shared" si="233"/>
        <v>0</v>
      </c>
      <c r="BL72" s="27">
        <f t="shared" si="233"/>
        <v>0</v>
      </c>
      <c r="BM72" s="27">
        <f t="shared" si="233"/>
        <v>0</v>
      </c>
      <c r="BN72" s="27">
        <f t="shared" si="233"/>
        <v>0</v>
      </c>
      <c r="BO72" s="27">
        <f t="shared" si="233"/>
        <v>0</v>
      </c>
      <c r="BP72" s="27">
        <f t="shared" si="233"/>
        <v>0</v>
      </c>
      <c r="BQ72" s="27">
        <f t="shared" si="233"/>
        <v>0</v>
      </c>
      <c r="BR72" s="27">
        <f t="shared" si="233"/>
        <v>0</v>
      </c>
      <c r="BS72" s="27">
        <f t="shared" si="233"/>
        <v>0</v>
      </c>
      <c r="BT72" s="27">
        <f t="shared" si="233"/>
        <v>0</v>
      </c>
      <c r="BU72" s="27">
        <f t="shared" si="233"/>
        <v>0</v>
      </c>
      <c r="BV72" s="27">
        <f t="shared" si="233"/>
        <v>0</v>
      </c>
      <c r="BW72" s="27">
        <f t="shared" si="233"/>
        <v>0</v>
      </c>
      <c r="BX72" s="27">
        <f t="shared" si="233"/>
        <v>0</v>
      </c>
      <c r="BY72" s="27">
        <f t="shared" ref="BY72:CI72" si="234">SUM(BY73:BY75)</f>
        <v>181</v>
      </c>
      <c r="BZ72" s="27">
        <f t="shared" si="234"/>
        <v>181</v>
      </c>
      <c r="CA72" s="27">
        <f t="shared" si="234"/>
        <v>74</v>
      </c>
      <c r="CB72" s="27">
        <f t="shared" si="234"/>
        <v>0</v>
      </c>
      <c r="CC72" s="27">
        <f t="shared" si="234"/>
        <v>0</v>
      </c>
      <c r="CD72" s="27">
        <f t="shared" si="234"/>
        <v>65</v>
      </c>
      <c r="CE72" s="27">
        <f t="shared" si="234"/>
        <v>0</v>
      </c>
      <c r="CF72" s="27">
        <f t="shared" si="234"/>
        <v>0</v>
      </c>
      <c r="CG72" s="27">
        <f t="shared" si="234"/>
        <v>6</v>
      </c>
      <c r="CH72" s="27">
        <f t="shared" si="234"/>
        <v>0</v>
      </c>
      <c r="CI72" s="27">
        <f t="shared" si="234"/>
        <v>0</v>
      </c>
      <c r="CJ72" s="43">
        <f>SUM(CJ73:CJ75)</f>
        <v>204</v>
      </c>
      <c r="CK72" s="43">
        <f>SUM(CK73:CK75)</f>
        <v>204</v>
      </c>
      <c r="CL72" s="43">
        <f t="shared" ref="CL72:CQ72" si="235">SUM(CL73:CL75)</f>
        <v>30</v>
      </c>
      <c r="CM72" s="43">
        <f t="shared" si="235"/>
        <v>0</v>
      </c>
      <c r="CN72" s="43">
        <f t="shared" si="235"/>
        <v>20</v>
      </c>
      <c r="CO72" s="43">
        <f t="shared" si="235"/>
        <v>30</v>
      </c>
      <c r="CP72" s="43">
        <f t="shared" si="235"/>
        <v>10</v>
      </c>
      <c r="CQ72" s="43">
        <f t="shared" si="235"/>
        <v>6</v>
      </c>
      <c r="CR72" s="43">
        <v>18</v>
      </c>
      <c r="CS72" s="90" t="s">
        <v>104</v>
      </c>
    </row>
    <row r="73" spans="1:97" ht="99">
      <c r="A73" s="251" t="s">
        <v>155</v>
      </c>
      <c r="B73" s="252" t="s">
        <v>156</v>
      </c>
      <c r="C73" s="156">
        <v>241</v>
      </c>
      <c r="D73" s="157">
        <f>SUM(E73:F73)</f>
        <v>241</v>
      </c>
      <c r="E73" s="158">
        <v>12</v>
      </c>
      <c r="F73" s="158">
        <f>SUM(H73:M73)</f>
        <v>229</v>
      </c>
      <c r="G73" s="159">
        <v>95</v>
      </c>
      <c r="H73" s="158">
        <v>104</v>
      </c>
      <c r="I73" s="158">
        <v>0</v>
      </c>
      <c r="J73" s="158">
        <v>0</v>
      </c>
      <c r="K73" s="158">
        <v>95</v>
      </c>
      <c r="L73" s="158">
        <v>20</v>
      </c>
      <c r="M73" s="158">
        <v>10</v>
      </c>
      <c r="N73" s="193"/>
      <c r="O73" s="239"/>
      <c r="P73" s="240"/>
      <c r="Q73" s="240"/>
      <c r="R73" s="240"/>
      <c r="S73" s="240"/>
      <c r="T73" s="240"/>
      <c r="U73" s="240"/>
      <c r="V73" s="240"/>
      <c r="W73" s="240"/>
      <c r="X73" s="240"/>
      <c r="Y73" s="241"/>
      <c r="Z73" s="239"/>
      <c r="AA73" s="240"/>
      <c r="AB73" s="162"/>
      <c r="AC73" s="162"/>
      <c r="AD73" s="162"/>
      <c r="AE73" s="166"/>
      <c r="AF73" s="166"/>
      <c r="AG73" s="166"/>
      <c r="AH73" s="166"/>
      <c r="AI73" s="166"/>
      <c r="AJ73" s="193"/>
      <c r="AK73" s="194"/>
      <c r="AL73" s="166"/>
      <c r="AM73" s="166"/>
      <c r="AN73" s="166"/>
      <c r="AO73" s="166"/>
      <c r="AP73" s="166"/>
      <c r="AQ73" s="166"/>
      <c r="AR73" s="166"/>
      <c r="AS73" s="166"/>
      <c r="AT73" s="193"/>
      <c r="AU73" s="194"/>
      <c r="AV73" s="166"/>
      <c r="AW73" s="166"/>
      <c r="AX73" s="166"/>
      <c r="AY73" s="166"/>
      <c r="AZ73" s="246"/>
      <c r="BA73" s="246"/>
      <c r="BB73" s="166"/>
      <c r="BC73" s="166"/>
      <c r="BD73" s="193"/>
      <c r="BE73" s="194"/>
      <c r="BF73" s="166"/>
      <c r="BG73" s="166"/>
      <c r="BH73" s="166"/>
      <c r="BI73" s="166"/>
      <c r="BJ73" s="166"/>
      <c r="BK73" s="166"/>
      <c r="BL73" s="166"/>
      <c r="BM73" s="166"/>
      <c r="BN73" s="191"/>
      <c r="BO73" s="157"/>
      <c r="BP73" s="166"/>
      <c r="BQ73" s="166"/>
      <c r="BR73" s="166"/>
      <c r="BS73" s="166"/>
      <c r="BT73" s="166"/>
      <c r="BU73" s="166"/>
      <c r="BV73" s="166"/>
      <c r="BW73" s="190"/>
      <c r="BX73" s="190"/>
      <c r="BY73" s="191">
        <v>145</v>
      </c>
      <c r="BZ73" s="157">
        <f>SUM(CA73:CG73)</f>
        <v>145</v>
      </c>
      <c r="CA73" s="166">
        <v>74</v>
      </c>
      <c r="CB73" s="166"/>
      <c r="CC73" s="166"/>
      <c r="CD73" s="166">
        <v>65</v>
      </c>
      <c r="CE73" s="166"/>
      <c r="CF73" s="166"/>
      <c r="CG73" s="166">
        <v>6</v>
      </c>
      <c r="CH73" s="166"/>
      <c r="CI73" s="166"/>
      <c r="CJ73" s="191">
        <v>96</v>
      </c>
      <c r="CK73" s="194">
        <f>SUM(CL73:CQ73)</f>
        <v>96</v>
      </c>
      <c r="CL73" s="166">
        <v>30</v>
      </c>
      <c r="CM73" s="166"/>
      <c r="CN73" s="166">
        <v>20</v>
      </c>
      <c r="CO73" s="166">
        <v>30</v>
      </c>
      <c r="CP73" s="166">
        <v>10</v>
      </c>
      <c r="CQ73" s="166">
        <v>6</v>
      </c>
      <c r="CR73" s="190"/>
      <c r="CS73" s="21" t="s">
        <v>35</v>
      </c>
    </row>
    <row r="74" spans="1:97" ht="33">
      <c r="A74" s="243" t="s">
        <v>157</v>
      </c>
      <c r="B74" s="209" t="s">
        <v>38</v>
      </c>
      <c r="C74" s="156">
        <v>36</v>
      </c>
      <c r="D74" s="157">
        <f>SUM(E74:F74)</f>
        <v>36</v>
      </c>
      <c r="E74" s="158">
        <v>0</v>
      </c>
      <c r="F74" s="158">
        <f>SUM(H74:M74)</f>
        <v>36</v>
      </c>
      <c r="G74" s="159">
        <v>36</v>
      </c>
      <c r="H74" s="158">
        <v>0</v>
      </c>
      <c r="I74" s="158">
        <v>0</v>
      </c>
      <c r="J74" s="158">
        <v>0</v>
      </c>
      <c r="K74" s="158">
        <v>36</v>
      </c>
      <c r="L74" s="158">
        <v>0</v>
      </c>
      <c r="M74" s="158">
        <v>0</v>
      </c>
      <c r="N74" s="193"/>
      <c r="O74" s="239"/>
      <c r="P74" s="240"/>
      <c r="Q74" s="240"/>
      <c r="R74" s="240"/>
      <c r="S74" s="240"/>
      <c r="T74" s="240"/>
      <c r="U74" s="240"/>
      <c r="V74" s="240"/>
      <c r="W74" s="240"/>
      <c r="X74" s="240"/>
      <c r="Y74" s="241"/>
      <c r="Z74" s="239"/>
      <c r="AA74" s="240"/>
      <c r="AB74" s="162"/>
      <c r="AC74" s="162"/>
      <c r="AD74" s="162"/>
      <c r="AE74" s="166"/>
      <c r="AF74" s="166"/>
      <c r="AG74" s="166"/>
      <c r="AH74" s="166"/>
      <c r="AI74" s="166"/>
      <c r="AJ74" s="193"/>
      <c r="AK74" s="194"/>
      <c r="AL74" s="166"/>
      <c r="AM74" s="166"/>
      <c r="AN74" s="166"/>
      <c r="AO74" s="166"/>
      <c r="AP74" s="166"/>
      <c r="AQ74" s="166"/>
      <c r="AR74" s="166"/>
      <c r="AS74" s="166"/>
      <c r="AT74" s="193"/>
      <c r="AU74" s="194"/>
      <c r="AV74" s="166"/>
      <c r="AW74" s="166"/>
      <c r="AX74" s="166"/>
      <c r="AY74" s="166"/>
      <c r="AZ74" s="246"/>
      <c r="BA74" s="246"/>
      <c r="BB74" s="166"/>
      <c r="BC74" s="166"/>
      <c r="BD74" s="193"/>
      <c r="BE74" s="194"/>
      <c r="BF74" s="166"/>
      <c r="BG74" s="166"/>
      <c r="BH74" s="166"/>
      <c r="BI74" s="166"/>
      <c r="BJ74" s="166"/>
      <c r="BK74" s="166"/>
      <c r="BL74" s="166"/>
      <c r="BM74" s="166"/>
      <c r="BN74" s="191"/>
      <c r="BO74" s="157"/>
      <c r="BP74" s="166"/>
      <c r="BQ74" s="166"/>
      <c r="BR74" s="166"/>
      <c r="BS74" s="166"/>
      <c r="BT74" s="166"/>
      <c r="BU74" s="166"/>
      <c r="BV74" s="166"/>
      <c r="BW74" s="190"/>
      <c r="BX74" s="190"/>
      <c r="BY74" s="191">
        <v>36</v>
      </c>
      <c r="BZ74" s="157">
        <v>36</v>
      </c>
      <c r="CA74" s="178"/>
      <c r="CB74" s="166"/>
      <c r="CC74" s="166"/>
      <c r="CD74" s="166"/>
      <c r="CE74" s="166"/>
      <c r="CF74" s="166"/>
      <c r="CG74" s="166"/>
      <c r="CH74" s="166"/>
      <c r="CI74" s="166"/>
      <c r="CJ74" s="193"/>
      <c r="CK74" s="194"/>
      <c r="CL74" s="166"/>
      <c r="CM74" s="166"/>
      <c r="CN74" s="166"/>
      <c r="CO74" s="166"/>
      <c r="CP74" s="166"/>
      <c r="CQ74" s="166"/>
      <c r="CR74" s="190"/>
      <c r="CS74" s="318" t="s">
        <v>35</v>
      </c>
    </row>
    <row r="75" spans="1:97" ht="99">
      <c r="A75" s="243" t="s">
        <v>158</v>
      </c>
      <c r="B75" s="209" t="s">
        <v>133</v>
      </c>
      <c r="C75" s="156">
        <v>108</v>
      </c>
      <c r="D75" s="157">
        <f>SUM(E75:F75)</f>
        <v>108</v>
      </c>
      <c r="E75" s="158">
        <v>0</v>
      </c>
      <c r="F75" s="158">
        <f>SUM(H75:M75)</f>
        <v>108</v>
      </c>
      <c r="G75" s="159">
        <v>108</v>
      </c>
      <c r="H75" s="158">
        <v>0</v>
      </c>
      <c r="I75" s="158">
        <v>0</v>
      </c>
      <c r="J75" s="158">
        <v>0</v>
      </c>
      <c r="K75" s="158">
        <v>108</v>
      </c>
      <c r="L75" s="158">
        <v>0</v>
      </c>
      <c r="M75" s="158">
        <v>0</v>
      </c>
      <c r="N75" s="193"/>
      <c r="O75" s="239"/>
      <c r="P75" s="240"/>
      <c r="Q75" s="240"/>
      <c r="R75" s="240"/>
      <c r="S75" s="240"/>
      <c r="T75" s="240"/>
      <c r="U75" s="240"/>
      <c r="V75" s="240"/>
      <c r="W75" s="240"/>
      <c r="X75" s="240"/>
      <c r="Y75" s="241"/>
      <c r="Z75" s="239"/>
      <c r="AA75" s="240"/>
      <c r="AB75" s="162"/>
      <c r="AC75" s="162"/>
      <c r="AD75" s="162"/>
      <c r="AE75" s="166"/>
      <c r="AF75" s="166"/>
      <c r="AG75" s="166"/>
      <c r="AH75" s="166"/>
      <c r="AI75" s="166"/>
      <c r="AJ75" s="193"/>
      <c r="AK75" s="194"/>
      <c r="AL75" s="166"/>
      <c r="AM75" s="166"/>
      <c r="AN75" s="166"/>
      <c r="AO75" s="166"/>
      <c r="AP75" s="166"/>
      <c r="AQ75" s="166"/>
      <c r="AR75" s="166"/>
      <c r="AS75" s="166"/>
      <c r="AT75" s="193"/>
      <c r="AU75" s="194"/>
      <c r="AV75" s="166"/>
      <c r="AW75" s="166"/>
      <c r="AX75" s="166"/>
      <c r="AY75" s="166"/>
      <c r="AZ75" s="246"/>
      <c r="BA75" s="246"/>
      <c r="BB75" s="166"/>
      <c r="BC75" s="166"/>
      <c r="BD75" s="193"/>
      <c r="BE75" s="194"/>
      <c r="BF75" s="166"/>
      <c r="BG75" s="166"/>
      <c r="BH75" s="166"/>
      <c r="BI75" s="166"/>
      <c r="BJ75" s="166"/>
      <c r="BK75" s="166"/>
      <c r="BL75" s="166"/>
      <c r="BM75" s="166"/>
      <c r="BN75" s="191"/>
      <c r="BO75" s="157"/>
      <c r="BP75" s="166"/>
      <c r="BQ75" s="166"/>
      <c r="BR75" s="166"/>
      <c r="BS75" s="166"/>
      <c r="BT75" s="166"/>
      <c r="BU75" s="166"/>
      <c r="BV75" s="166"/>
      <c r="BW75" s="190"/>
      <c r="BX75" s="190"/>
      <c r="BY75" s="191"/>
      <c r="BZ75" s="157"/>
      <c r="CA75" s="178"/>
      <c r="CB75" s="166"/>
      <c r="CC75" s="166"/>
      <c r="CD75" s="166"/>
      <c r="CE75" s="166"/>
      <c r="CF75" s="166"/>
      <c r="CG75" s="166"/>
      <c r="CH75" s="166"/>
      <c r="CI75" s="166"/>
      <c r="CJ75" s="191">
        <v>108</v>
      </c>
      <c r="CK75" s="157">
        <v>108</v>
      </c>
      <c r="CL75" s="166"/>
      <c r="CM75" s="166"/>
      <c r="CN75" s="166"/>
      <c r="CO75" s="166"/>
      <c r="CP75" s="166"/>
      <c r="CQ75" s="166"/>
      <c r="CR75" s="190"/>
      <c r="CS75" s="319"/>
    </row>
    <row r="76" spans="1:97" s="13" customFormat="1" ht="90">
      <c r="A76" s="100" t="s">
        <v>169</v>
      </c>
      <c r="B76" s="100" t="s">
        <v>159</v>
      </c>
      <c r="C76" s="27">
        <v>178</v>
      </c>
      <c r="D76" s="27">
        <f>SUM(D77:D79)</f>
        <v>166</v>
      </c>
      <c r="E76" s="27">
        <f t="shared" ref="E76:M76" si="236">SUM(E77:E79)</f>
        <v>6</v>
      </c>
      <c r="F76" s="27">
        <f t="shared" si="236"/>
        <v>160</v>
      </c>
      <c r="G76" s="99">
        <f t="shared" si="236"/>
        <v>112</v>
      </c>
      <c r="H76" s="27">
        <f t="shared" si="236"/>
        <v>48</v>
      </c>
      <c r="I76" s="27">
        <f t="shared" si="236"/>
        <v>0</v>
      </c>
      <c r="J76" s="27">
        <f t="shared" si="236"/>
        <v>0</v>
      </c>
      <c r="K76" s="27">
        <f t="shared" si="236"/>
        <v>112</v>
      </c>
      <c r="L76" s="27">
        <f t="shared" si="236"/>
        <v>0</v>
      </c>
      <c r="M76" s="27">
        <f t="shared" si="236"/>
        <v>0</v>
      </c>
      <c r="N76" s="40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74"/>
      <c r="AC76" s="74"/>
      <c r="AD76" s="74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3">
        <v>178</v>
      </c>
      <c r="AU76" s="43">
        <f>SUM(AU77:AU79)</f>
        <v>166</v>
      </c>
      <c r="AV76" s="43">
        <f t="shared" ref="AV76:BA76" si="237">SUM(AV77:AV79)</f>
        <v>48</v>
      </c>
      <c r="AW76" s="43">
        <f t="shared" si="237"/>
        <v>0</v>
      </c>
      <c r="AX76" s="43">
        <f t="shared" si="237"/>
        <v>0</v>
      </c>
      <c r="AY76" s="43">
        <f t="shared" si="237"/>
        <v>40</v>
      </c>
      <c r="AZ76" s="43">
        <f t="shared" si="237"/>
        <v>0</v>
      </c>
      <c r="BA76" s="43">
        <f t="shared" si="237"/>
        <v>6</v>
      </c>
      <c r="BB76" s="43">
        <v>12</v>
      </c>
      <c r="BC76" s="278" t="s">
        <v>104</v>
      </c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3"/>
      <c r="BO76" s="43"/>
      <c r="BP76" s="40"/>
      <c r="BQ76" s="40"/>
      <c r="BR76" s="40"/>
      <c r="BS76" s="40"/>
      <c r="BT76" s="40"/>
      <c r="BU76" s="40"/>
      <c r="BV76" s="40"/>
      <c r="BW76" s="40"/>
      <c r="BX76" s="40"/>
      <c r="BY76" s="43"/>
      <c r="BZ76" s="43"/>
      <c r="CA76" s="43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90"/>
    </row>
    <row r="77" spans="1:97" ht="65.25" customHeight="1">
      <c r="A77" s="221" t="s">
        <v>160</v>
      </c>
      <c r="B77" s="253" t="s">
        <v>161</v>
      </c>
      <c r="C77" s="156">
        <v>94</v>
      </c>
      <c r="D77" s="157">
        <f>SUM(E77:F77)</f>
        <v>94</v>
      </c>
      <c r="E77" s="158">
        <v>6</v>
      </c>
      <c r="F77" s="158">
        <f>SUM(H77:M77)</f>
        <v>88</v>
      </c>
      <c r="G77" s="159">
        <v>40</v>
      </c>
      <c r="H77" s="158">
        <v>48</v>
      </c>
      <c r="I77" s="158">
        <v>0</v>
      </c>
      <c r="J77" s="158">
        <v>0</v>
      </c>
      <c r="K77" s="158">
        <v>40</v>
      </c>
      <c r="L77" s="158">
        <v>0</v>
      </c>
      <c r="M77" s="158">
        <v>0</v>
      </c>
      <c r="N77" s="193"/>
      <c r="O77" s="239"/>
      <c r="P77" s="240"/>
      <c r="Q77" s="240"/>
      <c r="R77" s="240"/>
      <c r="S77" s="240"/>
      <c r="T77" s="240"/>
      <c r="U77" s="240"/>
      <c r="V77" s="240"/>
      <c r="W77" s="240"/>
      <c r="X77" s="240"/>
      <c r="Y77" s="241"/>
      <c r="Z77" s="239"/>
      <c r="AA77" s="240"/>
      <c r="AB77" s="162"/>
      <c r="AC77" s="162"/>
      <c r="AD77" s="162"/>
      <c r="AE77" s="166"/>
      <c r="AF77" s="166"/>
      <c r="AG77" s="166"/>
      <c r="AH77" s="166"/>
      <c r="AI77" s="166"/>
      <c r="AJ77" s="193"/>
      <c r="AK77" s="194"/>
      <c r="AL77" s="166"/>
      <c r="AM77" s="166"/>
      <c r="AN77" s="166"/>
      <c r="AO77" s="166"/>
      <c r="AP77" s="166"/>
      <c r="AQ77" s="166"/>
      <c r="AR77" s="166"/>
      <c r="AS77" s="166"/>
      <c r="AT77" s="191">
        <v>94</v>
      </c>
      <c r="AU77" s="157">
        <f>SUM(AV77:BA77)</f>
        <v>94</v>
      </c>
      <c r="AV77" s="166">
        <v>48</v>
      </c>
      <c r="AW77" s="166"/>
      <c r="AX77" s="166"/>
      <c r="AY77" s="166">
        <v>40</v>
      </c>
      <c r="AZ77" s="166"/>
      <c r="BA77" s="166">
        <v>6</v>
      </c>
      <c r="BB77" s="166"/>
      <c r="BC77" s="254" t="s">
        <v>35</v>
      </c>
      <c r="BD77" s="193"/>
      <c r="BE77" s="194"/>
      <c r="BF77" s="166"/>
      <c r="BG77" s="166"/>
      <c r="BH77" s="166"/>
      <c r="BI77" s="166"/>
      <c r="BJ77" s="166"/>
      <c r="BK77" s="166"/>
      <c r="BL77" s="166"/>
      <c r="BM77" s="166"/>
      <c r="BN77" s="191"/>
      <c r="BO77" s="157"/>
      <c r="BP77" s="166"/>
      <c r="BQ77" s="166"/>
      <c r="BR77" s="166"/>
      <c r="BS77" s="166"/>
      <c r="BT77" s="166"/>
      <c r="BU77" s="166"/>
      <c r="BV77" s="166"/>
      <c r="BW77" s="190"/>
      <c r="BX77" s="190"/>
      <c r="BY77" s="191"/>
      <c r="BZ77" s="157"/>
      <c r="CA77" s="178"/>
      <c r="CB77" s="166"/>
      <c r="CC77" s="166"/>
      <c r="CD77" s="166"/>
      <c r="CE77" s="166"/>
      <c r="CF77" s="166"/>
      <c r="CG77" s="166"/>
      <c r="CH77" s="166"/>
      <c r="CI77" s="166"/>
      <c r="CJ77" s="193"/>
      <c r="CK77" s="194"/>
      <c r="CL77" s="166"/>
      <c r="CM77" s="166"/>
      <c r="CN77" s="166"/>
      <c r="CO77" s="166"/>
      <c r="CP77" s="166"/>
      <c r="CQ77" s="166"/>
      <c r="CR77" s="190"/>
      <c r="CS77" s="244"/>
    </row>
    <row r="78" spans="1:97" ht="33">
      <c r="A78" s="216" t="s">
        <v>162</v>
      </c>
      <c r="B78" s="209" t="s">
        <v>38</v>
      </c>
      <c r="C78" s="156">
        <v>36</v>
      </c>
      <c r="D78" s="157">
        <f>SUM(E78:F78)</f>
        <v>36</v>
      </c>
      <c r="E78" s="158">
        <v>0</v>
      </c>
      <c r="F78" s="158">
        <f>SUM(H78:M78)</f>
        <v>36</v>
      </c>
      <c r="G78" s="159">
        <v>36</v>
      </c>
      <c r="H78" s="158">
        <v>0</v>
      </c>
      <c r="I78" s="158">
        <v>0</v>
      </c>
      <c r="J78" s="158">
        <v>0</v>
      </c>
      <c r="K78" s="158">
        <v>36</v>
      </c>
      <c r="L78" s="158">
        <v>0</v>
      </c>
      <c r="M78" s="158">
        <v>0</v>
      </c>
      <c r="N78" s="193"/>
      <c r="O78" s="239"/>
      <c r="P78" s="240"/>
      <c r="Q78" s="240"/>
      <c r="R78" s="240"/>
      <c r="S78" s="240"/>
      <c r="T78" s="240"/>
      <c r="U78" s="240"/>
      <c r="V78" s="240"/>
      <c r="W78" s="240"/>
      <c r="X78" s="240"/>
      <c r="Y78" s="241"/>
      <c r="Z78" s="239"/>
      <c r="AA78" s="240"/>
      <c r="AB78" s="162"/>
      <c r="AC78" s="162"/>
      <c r="AD78" s="162"/>
      <c r="AE78" s="166"/>
      <c r="AF78" s="166"/>
      <c r="AG78" s="166"/>
      <c r="AH78" s="166"/>
      <c r="AI78" s="166"/>
      <c r="AJ78" s="193"/>
      <c r="AK78" s="194"/>
      <c r="AL78" s="166"/>
      <c r="AM78" s="166"/>
      <c r="AN78" s="166"/>
      <c r="AO78" s="166"/>
      <c r="AP78" s="166"/>
      <c r="AQ78" s="166"/>
      <c r="AR78" s="166"/>
      <c r="AS78" s="166"/>
      <c r="AT78" s="191">
        <v>36</v>
      </c>
      <c r="AU78" s="157">
        <v>36</v>
      </c>
      <c r="AV78" s="166"/>
      <c r="AW78" s="166"/>
      <c r="AX78" s="166"/>
      <c r="AY78" s="166"/>
      <c r="AZ78" s="246"/>
      <c r="BA78" s="246"/>
      <c r="BB78" s="166"/>
      <c r="BC78" s="166"/>
      <c r="BD78" s="193"/>
      <c r="BE78" s="194"/>
      <c r="BF78" s="166"/>
      <c r="BG78" s="166"/>
      <c r="BH78" s="166"/>
      <c r="BI78" s="166"/>
      <c r="BJ78" s="166"/>
      <c r="BK78" s="166"/>
      <c r="BL78" s="166"/>
      <c r="BM78" s="166"/>
      <c r="BN78" s="191"/>
      <c r="BO78" s="157"/>
      <c r="BP78" s="166"/>
      <c r="BQ78" s="166"/>
      <c r="BR78" s="166"/>
      <c r="BS78" s="166"/>
      <c r="BT78" s="166"/>
      <c r="BU78" s="166"/>
      <c r="BV78" s="166"/>
      <c r="BW78" s="190"/>
      <c r="BX78" s="190"/>
      <c r="BY78" s="191"/>
      <c r="BZ78" s="157"/>
      <c r="CA78" s="178"/>
      <c r="CB78" s="166"/>
      <c r="CC78" s="166"/>
      <c r="CD78" s="166"/>
      <c r="CE78" s="166"/>
      <c r="CF78" s="166"/>
      <c r="CG78" s="166"/>
      <c r="CH78" s="166"/>
      <c r="CI78" s="166"/>
      <c r="CJ78" s="193"/>
      <c r="CK78" s="194"/>
      <c r="CL78" s="166"/>
      <c r="CM78" s="166"/>
      <c r="CN78" s="166"/>
      <c r="CO78" s="166"/>
      <c r="CP78" s="166"/>
      <c r="CQ78" s="166"/>
      <c r="CR78" s="190"/>
      <c r="CS78" s="244"/>
    </row>
    <row r="79" spans="1:97" ht="96.75" customHeight="1">
      <c r="A79" s="218" t="s">
        <v>163</v>
      </c>
      <c r="B79" s="209" t="s">
        <v>133</v>
      </c>
      <c r="C79" s="156">
        <v>36</v>
      </c>
      <c r="D79" s="157">
        <f>SUM(E79:F79)</f>
        <v>36</v>
      </c>
      <c r="E79" s="158">
        <v>0</v>
      </c>
      <c r="F79" s="158">
        <f>SUM(H79:M79)</f>
        <v>36</v>
      </c>
      <c r="G79" s="159">
        <v>36</v>
      </c>
      <c r="H79" s="158">
        <v>0</v>
      </c>
      <c r="I79" s="158">
        <v>0</v>
      </c>
      <c r="J79" s="158">
        <v>0</v>
      </c>
      <c r="K79" s="158">
        <v>36</v>
      </c>
      <c r="L79" s="158">
        <v>0</v>
      </c>
      <c r="M79" s="158">
        <v>0</v>
      </c>
      <c r="N79" s="193"/>
      <c r="O79" s="239"/>
      <c r="P79" s="240"/>
      <c r="Q79" s="240"/>
      <c r="R79" s="240"/>
      <c r="S79" s="240"/>
      <c r="T79" s="240"/>
      <c r="U79" s="240"/>
      <c r="V79" s="240"/>
      <c r="W79" s="240"/>
      <c r="X79" s="240"/>
      <c r="Y79" s="241"/>
      <c r="Z79" s="239"/>
      <c r="AA79" s="240"/>
      <c r="AB79" s="162"/>
      <c r="AC79" s="162"/>
      <c r="AD79" s="162"/>
      <c r="AE79" s="166"/>
      <c r="AF79" s="166"/>
      <c r="AG79" s="166"/>
      <c r="AH79" s="166"/>
      <c r="AI79" s="166"/>
      <c r="AJ79" s="193"/>
      <c r="AK79" s="194"/>
      <c r="AL79" s="166"/>
      <c r="AM79" s="166"/>
      <c r="AN79" s="166"/>
      <c r="AO79" s="166"/>
      <c r="AP79" s="166"/>
      <c r="AQ79" s="166"/>
      <c r="AR79" s="166"/>
      <c r="AS79" s="166"/>
      <c r="AT79" s="191">
        <v>36</v>
      </c>
      <c r="AU79" s="157">
        <v>36</v>
      </c>
      <c r="AV79" s="166"/>
      <c r="AW79" s="166"/>
      <c r="AX79" s="166"/>
      <c r="AY79" s="166"/>
      <c r="AZ79" s="246"/>
      <c r="BA79" s="246"/>
      <c r="BB79" s="166"/>
      <c r="BC79" s="166"/>
      <c r="BD79" s="193"/>
      <c r="BE79" s="194"/>
      <c r="BF79" s="166"/>
      <c r="BG79" s="166"/>
      <c r="BH79" s="166"/>
      <c r="BI79" s="166"/>
      <c r="BJ79" s="166"/>
      <c r="BK79" s="166"/>
      <c r="BL79" s="166"/>
      <c r="BM79" s="166"/>
      <c r="BN79" s="191"/>
      <c r="BO79" s="157"/>
      <c r="BP79" s="166"/>
      <c r="BQ79" s="166"/>
      <c r="BR79" s="166"/>
      <c r="BS79" s="166"/>
      <c r="BT79" s="166"/>
      <c r="BU79" s="166"/>
      <c r="BV79" s="166"/>
      <c r="BW79" s="190"/>
      <c r="BX79" s="190"/>
      <c r="BY79" s="191"/>
      <c r="BZ79" s="157"/>
      <c r="CA79" s="178"/>
      <c r="CB79" s="166"/>
      <c r="CC79" s="166"/>
      <c r="CD79" s="166"/>
      <c r="CE79" s="166"/>
      <c r="CF79" s="166"/>
      <c r="CG79" s="166"/>
      <c r="CH79" s="166"/>
      <c r="CI79" s="166"/>
      <c r="CJ79" s="193"/>
      <c r="CK79" s="194"/>
      <c r="CL79" s="166"/>
      <c r="CM79" s="166"/>
      <c r="CN79" s="166"/>
      <c r="CO79" s="166"/>
      <c r="CP79" s="166"/>
      <c r="CQ79" s="166"/>
      <c r="CR79" s="190"/>
      <c r="CS79" s="244"/>
    </row>
    <row r="80" spans="1:97" ht="49.5" customHeight="1">
      <c r="A80" s="72" t="s">
        <v>68</v>
      </c>
      <c r="B80" s="73" t="s">
        <v>69</v>
      </c>
      <c r="C80" s="27">
        <v>144</v>
      </c>
      <c r="D80" s="28">
        <v>144</v>
      </c>
      <c r="E80" s="29">
        <v>0</v>
      </c>
      <c r="F80" s="29">
        <f>SUM(H80:M80)</f>
        <v>144</v>
      </c>
      <c r="G80" s="30">
        <v>144</v>
      </c>
      <c r="H80" s="29">
        <v>0</v>
      </c>
      <c r="I80" s="29">
        <v>0</v>
      </c>
      <c r="J80" s="29">
        <v>0</v>
      </c>
      <c r="K80" s="29">
        <v>144</v>
      </c>
      <c r="L80" s="29">
        <v>0</v>
      </c>
      <c r="M80" s="29">
        <v>0</v>
      </c>
      <c r="N80" s="40"/>
      <c r="O80" s="93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93"/>
      <c r="AA80" s="94"/>
      <c r="AB80" s="32"/>
      <c r="AC80" s="32"/>
      <c r="AD80" s="32"/>
      <c r="AE80" s="35"/>
      <c r="AF80" s="35"/>
      <c r="AG80" s="35"/>
      <c r="AH80" s="35"/>
      <c r="AI80" s="35"/>
      <c r="AJ80" s="40"/>
      <c r="AK80" s="41"/>
      <c r="AL80" s="35"/>
      <c r="AM80" s="35"/>
      <c r="AN80" s="35"/>
      <c r="AO80" s="35"/>
      <c r="AP80" s="35"/>
      <c r="AQ80" s="35"/>
      <c r="AR80" s="35"/>
      <c r="AS80" s="35"/>
      <c r="AT80" s="40"/>
      <c r="AU80" s="41"/>
      <c r="AV80" s="35"/>
      <c r="AW80" s="35"/>
      <c r="AX80" s="35"/>
      <c r="AY80" s="35"/>
      <c r="AZ80" s="96"/>
      <c r="BA80" s="96"/>
      <c r="BB80" s="35"/>
      <c r="BC80" s="35"/>
      <c r="BD80" s="40"/>
      <c r="BE80" s="41"/>
      <c r="BF80" s="35"/>
      <c r="BG80" s="35"/>
      <c r="BH80" s="35"/>
      <c r="BI80" s="35"/>
      <c r="BJ80" s="35"/>
      <c r="BK80" s="35"/>
      <c r="BL80" s="35"/>
      <c r="BM80" s="35"/>
      <c r="BN80" s="40"/>
      <c r="BO80" s="41"/>
      <c r="BP80" s="35"/>
      <c r="BQ80" s="35"/>
      <c r="BR80" s="35"/>
      <c r="BS80" s="35"/>
      <c r="BT80" s="35"/>
      <c r="BU80" s="35"/>
      <c r="BV80" s="35"/>
      <c r="BW80" s="54"/>
      <c r="BX80" s="54"/>
      <c r="BY80" s="43"/>
      <c r="BZ80" s="28"/>
      <c r="CA80" s="35"/>
      <c r="CB80" s="35"/>
      <c r="CC80" s="35"/>
      <c r="CD80" s="35"/>
      <c r="CE80" s="35"/>
      <c r="CF80" s="35"/>
      <c r="CG80" s="35"/>
      <c r="CH80" s="35"/>
      <c r="CI80" s="35"/>
      <c r="CJ80" s="43"/>
      <c r="CK80" s="28"/>
      <c r="CL80" s="38"/>
      <c r="CM80" s="35"/>
      <c r="CN80" s="35"/>
      <c r="CO80" s="35"/>
      <c r="CP80" s="35"/>
      <c r="CQ80" s="35"/>
      <c r="CR80" s="35"/>
      <c r="CS80" s="91"/>
    </row>
    <row r="81" spans="1:130" ht="30.75">
      <c r="A81" s="334" t="s">
        <v>76</v>
      </c>
      <c r="B81" s="336" t="s">
        <v>30</v>
      </c>
      <c r="C81" s="320"/>
      <c r="D81" s="28">
        <v>252</v>
      </c>
      <c r="E81" s="29"/>
      <c r="F81" s="29"/>
      <c r="G81" s="30"/>
      <c r="H81" s="29"/>
      <c r="I81" s="29"/>
      <c r="J81" s="29"/>
      <c r="K81" s="29"/>
      <c r="L81" s="29"/>
      <c r="M81" s="29"/>
      <c r="N81" s="40"/>
      <c r="O81" s="28"/>
      <c r="P81" s="94"/>
      <c r="Q81" s="94"/>
      <c r="R81" s="94"/>
      <c r="S81" s="94"/>
      <c r="T81" s="94"/>
      <c r="U81" s="94"/>
      <c r="V81" s="94"/>
      <c r="W81" s="94"/>
      <c r="X81" s="94"/>
      <c r="Y81" s="43">
        <v>72</v>
      </c>
      <c r="Z81" s="28"/>
      <c r="AA81" s="38"/>
      <c r="AB81" s="94"/>
      <c r="AC81" s="94"/>
      <c r="AD81" s="94"/>
      <c r="AE81" s="35"/>
      <c r="AF81" s="35"/>
      <c r="AG81" s="35"/>
      <c r="AH81" s="38"/>
      <c r="AI81" s="35"/>
      <c r="AJ81" s="28">
        <v>36</v>
      </c>
      <c r="AK81" s="28"/>
      <c r="AL81" s="38"/>
      <c r="AM81" s="35"/>
      <c r="AN81" s="35"/>
      <c r="AO81" s="35"/>
      <c r="AP81" s="35"/>
      <c r="AQ81" s="35"/>
      <c r="AR81" s="35"/>
      <c r="AS81" s="35"/>
      <c r="AT81" s="43">
        <v>36</v>
      </c>
      <c r="AU81" s="28"/>
      <c r="AV81" s="38"/>
      <c r="AW81" s="35"/>
      <c r="AX81" s="35"/>
      <c r="AY81" s="35"/>
      <c r="AZ81" s="96"/>
      <c r="BA81" s="96"/>
      <c r="BB81" s="35"/>
      <c r="BC81" s="35"/>
      <c r="BD81" s="43">
        <v>36</v>
      </c>
      <c r="BE81" s="28"/>
      <c r="BF81" s="32"/>
      <c r="BG81" s="35"/>
      <c r="BH81" s="35"/>
      <c r="BI81" s="35"/>
      <c r="BJ81" s="35"/>
      <c r="BK81" s="35"/>
      <c r="BL81" s="35"/>
      <c r="BM81" s="35"/>
      <c r="BN81" s="43">
        <v>36</v>
      </c>
      <c r="BO81" s="28"/>
      <c r="BP81" s="32"/>
      <c r="BQ81" s="35"/>
      <c r="BR81" s="35"/>
      <c r="BS81" s="35"/>
      <c r="BT81" s="35"/>
      <c r="BU81" s="35"/>
      <c r="BV81" s="35"/>
      <c r="BW81" s="54"/>
      <c r="BX81" s="54"/>
      <c r="BY81" s="43">
        <v>0</v>
      </c>
      <c r="BZ81" s="28"/>
      <c r="CA81" s="32"/>
      <c r="CB81" s="35"/>
      <c r="CC81" s="35"/>
      <c r="CD81" s="35"/>
      <c r="CE81" s="35"/>
      <c r="CF81" s="35"/>
      <c r="CG81" s="35"/>
      <c r="CH81" s="35"/>
      <c r="CI81" s="35"/>
      <c r="CJ81" s="43">
        <v>36</v>
      </c>
      <c r="CK81" s="28"/>
      <c r="CL81" s="38"/>
      <c r="CM81" s="55"/>
      <c r="CN81" s="55"/>
      <c r="CO81" s="55"/>
      <c r="CP81" s="55"/>
      <c r="CQ81" s="55"/>
      <c r="CR81" s="54"/>
      <c r="CS81" s="101"/>
    </row>
    <row r="82" spans="1:130" ht="30.75">
      <c r="A82" s="335"/>
      <c r="B82" s="337"/>
      <c r="C82" s="321"/>
      <c r="D82" s="28" t="s">
        <v>165</v>
      </c>
      <c r="E82" s="102"/>
      <c r="F82" s="102"/>
      <c r="G82" s="82"/>
      <c r="H82" s="54"/>
      <c r="I82" s="54"/>
      <c r="J82" s="54"/>
      <c r="K82" s="54"/>
      <c r="L82" s="54"/>
      <c r="M82" s="54"/>
      <c r="N82" s="43"/>
      <c r="O82" s="34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105"/>
      <c r="AA82" s="38"/>
      <c r="AB82" s="103"/>
      <c r="AC82" s="103"/>
      <c r="AD82" s="103"/>
      <c r="AE82" s="75"/>
      <c r="AF82" s="75"/>
      <c r="AG82" s="75"/>
      <c r="AH82" s="75"/>
      <c r="AI82" s="75"/>
      <c r="AJ82" s="106"/>
      <c r="AK82" s="107"/>
      <c r="AL82" s="38"/>
      <c r="AM82" s="75"/>
      <c r="AN82" s="75"/>
      <c r="AO82" s="75"/>
      <c r="AP82" s="75"/>
      <c r="AQ82" s="75"/>
      <c r="AR82" s="75"/>
      <c r="AS82" s="75"/>
      <c r="AT82" s="106"/>
      <c r="AU82" s="107"/>
      <c r="AV82" s="38"/>
      <c r="AW82" s="35"/>
      <c r="AX82" s="35"/>
      <c r="AY82" s="35"/>
      <c r="AZ82" s="75"/>
      <c r="BA82" s="75"/>
      <c r="BB82" s="75"/>
      <c r="BC82" s="75"/>
      <c r="BD82" s="106"/>
      <c r="BE82" s="107"/>
      <c r="BF82" s="38"/>
      <c r="BG82" s="35"/>
      <c r="BH82" s="35"/>
      <c r="BI82" s="35"/>
      <c r="BJ82" s="75"/>
      <c r="BK82" s="75"/>
      <c r="BL82" s="75"/>
      <c r="BM82" s="75"/>
      <c r="BN82" s="106"/>
      <c r="BO82" s="107"/>
      <c r="BP82" s="38"/>
      <c r="BQ82" s="75"/>
      <c r="BR82" s="75"/>
      <c r="BS82" s="75"/>
      <c r="BT82" s="75"/>
      <c r="BU82" s="75"/>
      <c r="BV82" s="75"/>
      <c r="BW82" s="75"/>
      <c r="BX82" s="108"/>
      <c r="BY82" s="106"/>
      <c r="BZ82" s="107"/>
      <c r="CA82" s="38"/>
      <c r="CB82" s="75"/>
      <c r="CC82" s="75"/>
      <c r="CD82" s="75"/>
      <c r="CE82" s="75"/>
      <c r="CF82" s="75"/>
      <c r="CG82" s="75"/>
      <c r="CH82" s="75"/>
      <c r="CI82" s="75"/>
      <c r="CJ82" s="106"/>
      <c r="CK82" s="109"/>
      <c r="CL82" s="38"/>
      <c r="CM82" s="75"/>
      <c r="CN82" s="75"/>
      <c r="CO82" s="75"/>
      <c r="CP82" s="75"/>
      <c r="CQ82" s="75"/>
      <c r="CR82" s="39"/>
      <c r="CS82" s="110"/>
    </row>
    <row r="83" spans="1:130" ht="60">
      <c r="A83" s="111" t="s">
        <v>77</v>
      </c>
      <c r="B83" s="112" t="s">
        <v>18</v>
      </c>
      <c r="C83" s="43">
        <v>216</v>
      </c>
      <c r="D83" s="28" t="s">
        <v>166</v>
      </c>
      <c r="E83" s="102"/>
      <c r="F83" s="102"/>
      <c r="G83" s="82"/>
      <c r="H83" s="54"/>
      <c r="I83" s="54"/>
      <c r="J83" s="54"/>
      <c r="K83" s="54"/>
      <c r="L83" s="54"/>
      <c r="M83" s="54"/>
      <c r="N83" s="43"/>
      <c r="O83" s="34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105"/>
      <c r="AA83" s="38"/>
      <c r="AB83" s="103"/>
      <c r="AC83" s="103"/>
      <c r="AD83" s="103"/>
      <c r="AE83" s="75"/>
      <c r="AF83" s="75"/>
      <c r="AG83" s="75"/>
      <c r="AH83" s="75"/>
      <c r="AI83" s="75"/>
      <c r="AJ83" s="106"/>
      <c r="AK83" s="107"/>
      <c r="AL83" s="38"/>
      <c r="AM83" s="75"/>
      <c r="AN83" s="75"/>
      <c r="AO83" s="75"/>
      <c r="AP83" s="75"/>
      <c r="AQ83" s="75"/>
      <c r="AR83" s="75"/>
      <c r="AS83" s="75"/>
      <c r="AT83" s="106"/>
      <c r="AU83" s="107"/>
      <c r="AV83" s="38"/>
      <c r="AW83" s="35"/>
      <c r="AX83" s="35"/>
      <c r="AY83" s="35"/>
      <c r="AZ83" s="75"/>
      <c r="BA83" s="75"/>
      <c r="BB83" s="75"/>
      <c r="BC83" s="75"/>
      <c r="BD83" s="106"/>
      <c r="BE83" s="107"/>
      <c r="BF83" s="38"/>
      <c r="BG83" s="35"/>
      <c r="BH83" s="35"/>
      <c r="BI83" s="35"/>
      <c r="BJ83" s="75"/>
      <c r="BK83" s="75"/>
      <c r="BL83" s="75"/>
      <c r="BM83" s="75"/>
      <c r="BN83" s="106"/>
      <c r="BO83" s="107"/>
      <c r="BP83" s="38"/>
      <c r="BQ83" s="75"/>
      <c r="BR83" s="75"/>
      <c r="BS83" s="75"/>
      <c r="BT83" s="75"/>
      <c r="BU83" s="75"/>
      <c r="BV83" s="75"/>
      <c r="BW83" s="75"/>
      <c r="BX83" s="108"/>
      <c r="BY83" s="106"/>
      <c r="BZ83" s="107"/>
      <c r="CA83" s="38"/>
      <c r="CB83" s="75"/>
      <c r="CC83" s="75"/>
      <c r="CD83" s="75"/>
      <c r="CE83" s="75"/>
      <c r="CF83" s="75"/>
      <c r="CG83" s="75"/>
      <c r="CH83" s="75"/>
      <c r="CI83" s="75"/>
      <c r="CJ83" s="106"/>
      <c r="CK83" s="109"/>
      <c r="CL83" s="38"/>
      <c r="CM83" s="75"/>
      <c r="CN83" s="75"/>
      <c r="CO83" s="75"/>
      <c r="CP83" s="75"/>
      <c r="CQ83" s="75"/>
      <c r="CR83" s="39"/>
      <c r="CS83" s="110"/>
    </row>
    <row r="84" spans="1:130" s="5" customFormat="1" ht="30.75">
      <c r="A84" s="113"/>
      <c r="B84" s="114" t="s">
        <v>19</v>
      </c>
      <c r="C84" s="19">
        <f>C9+C27+C35+C38+C52+C80</f>
        <v>5688</v>
      </c>
      <c r="D84" s="19">
        <f>D9+D27+D35+D38+D52+D80</f>
        <v>5436</v>
      </c>
      <c r="E84" s="28">
        <f>E9+E27+E35+E38+E52+E80</f>
        <v>162</v>
      </c>
      <c r="F84" s="28">
        <f>F9+F27+F35+F38+F52+F80</f>
        <v>4723</v>
      </c>
      <c r="G84" s="19">
        <f>G9+G27+G35+G38+G53+G80</f>
        <v>1803</v>
      </c>
      <c r="H84" s="28">
        <f t="shared" ref="H84:M84" si="238">H9+H27+H35+H38+H52+H80</f>
        <v>2535</v>
      </c>
      <c r="I84" s="28">
        <f t="shared" si="238"/>
        <v>0</v>
      </c>
      <c r="J84" s="28">
        <f t="shared" si="238"/>
        <v>0</v>
      </c>
      <c r="K84" s="28">
        <f t="shared" si="238"/>
        <v>2243</v>
      </c>
      <c r="L84" s="28">
        <f t="shared" si="238"/>
        <v>40</v>
      </c>
      <c r="M84" s="28">
        <f t="shared" si="238"/>
        <v>32</v>
      </c>
      <c r="N84" s="31">
        <v>547</v>
      </c>
      <c r="O84" s="28">
        <v>612</v>
      </c>
      <c r="P84" s="34">
        <f t="shared" ref="P84:W84" si="239">P9+P27+P35+P38+P52</f>
        <v>477</v>
      </c>
      <c r="Q84" s="34">
        <f t="shared" si="239"/>
        <v>0</v>
      </c>
      <c r="R84" s="34">
        <f t="shared" si="239"/>
        <v>0</v>
      </c>
      <c r="S84" s="34">
        <f t="shared" si="239"/>
        <v>219</v>
      </c>
      <c r="T84" s="34">
        <f t="shared" si="239"/>
        <v>0</v>
      </c>
      <c r="U84" s="34">
        <f t="shared" si="239"/>
        <v>0</v>
      </c>
      <c r="V84" s="34">
        <f t="shared" si="239"/>
        <v>36</v>
      </c>
      <c r="W84" s="34">
        <f t="shared" si="239"/>
        <v>0</v>
      </c>
      <c r="X84" s="34"/>
      <c r="Y84" s="31">
        <v>859</v>
      </c>
      <c r="Z84" s="28">
        <v>792</v>
      </c>
      <c r="AA84" s="34">
        <f>AA9+AA27+AA35+AA38+AA52</f>
        <v>540</v>
      </c>
      <c r="AB84" s="34">
        <f t="shared" ref="AB84:AH84" si="240">AB9+AB27+AB35+AB38+AB52</f>
        <v>0</v>
      </c>
      <c r="AC84" s="34">
        <f t="shared" si="240"/>
        <v>0</v>
      </c>
      <c r="AD84" s="34">
        <f t="shared" si="240"/>
        <v>234</v>
      </c>
      <c r="AE84" s="34">
        <f t="shared" si="240"/>
        <v>0</v>
      </c>
      <c r="AF84" s="34">
        <f t="shared" si="240"/>
        <v>0</v>
      </c>
      <c r="AG84" s="34">
        <f t="shared" si="240"/>
        <v>18</v>
      </c>
      <c r="AH84" s="34">
        <f t="shared" si="240"/>
        <v>72</v>
      </c>
      <c r="AI84" s="34"/>
      <c r="AJ84" s="31">
        <v>612</v>
      </c>
      <c r="AK84" s="115">
        <f>SUM(AK27,AK35,AK38,AK52)</f>
        <v>576</v>
      </c>
      <c r="AL84" s="115">
        <f t="shared" ref="AL84:AQ84" si="241">SUM(AL27,AL35,AL38,AL52)</f>
        <v>332</v>
      </c>
      <c r="AM84" s="115">
        <f t="shared" si="241"/>
        <v>0</v>
      </c>
      <c r="AN84" s="115">
        <f t="shared" si="241"/>
        <v>0</v>
      </c>
      <c r="AO84" s="115">
        <f t="shared" si="241"/>
        <v>208</v>
      </c>
      <c r="AP84" s="115">
        <f t="shared" si="241"/>
        <v>4</v>
      </c>
      <c r="AQ84" s="115">
        <f t="shared" si="241"/>
        <v>32</v>
      </c>
      <c r="AR84" s="115">
        <f t="shared" ref="AR84" si="242">SUM(AR27,AR37,AR38)</f>
        <v>36</v>
      </c>
      <c r="AS84" s="34"/>
      <c r="AT84" s="31">
        <v>864</v>
      </c>
      <c r="AU84" s="115">
        <f>SUM(AU27,AU35,AU38,AU52)</f>
        <v>828</v>
      </c>
      <c r="AV84" s="34">
        <f>SUM(AV27,AV35,AV38,AV52)</f>
        <v>302</v>
      </c>
      <c r="AW84" s="34">
        <f>SUM(AW27,AW35,AW38,AW52)</f>
        <v>0</v>
      </c>
      <c r="AX84" s="34">
        <f t="shared" ref="AX84:BB84" si="243">SUM(AX27,AX35,AX38,AX52)</f>
        <v>0</v>
      </c>
      <c r="AY84" s="34">
        <f t="shared" si="243"/>
        <v>342</v>
      </c>
      <c r="AZ84" s="34">
        <f t="shared" si="243"/>
        <v>2</v>
      </c>
      <c r="BA84" s="34">
        <f t="shared" si="243"/>
        <v>38</v>
      </c>
      <c r="BB84" s="34">
        <f t="shared" si="243"/>
        <v>36</v>
      </c>
      <c r="BC84" s="34"/>
      <c r="BD84" s="31">
        <v>612</v>
      </c>
      <c r="BE84" s="115">
        <f>SUM(BE27,BE35,BE38,BE52)</f>
        <v>576</v>
      </c>
      <c r="BF84" s="115">
        <f t="shared" ref="BF84:BL84" si="244">SUM(BF27,BF35,BF38,BF52)</f>
        <v>286</v>
      </c>
      <c r="BG84" s="115">
        <f t="shared" si="244"/>
        <v>0</v>
      </c>
      <c r="BH84" s="115">
        <f t="shared" si="244"/>
        <v>0</v>
      </c>
      <c r="BI84" s="115">
        <f t="shared" si="244"/>
        <v>256</v>
      </c>
      <c r="BJ84" s="115">
        <f t="shared" si="244"/>
        <v>4</v>
      </c>
      <c r="BK84" s="115">
        <f t="shared" si="244"/>
        <v>30</v>
      </c>
      <c r="BL84" s="115">
        <f t="shared" si="244"/>
        <v>36</v>
      </c>
      <c r="BM84" s="34"/>
      <c r="BN84" s="31">
        <v>864</v>
      </c>
      <c r="BO84" s="115">
        <f>SUM(BO27,BO35,BO38,BO52)</f>
        <v>828</v>
      </c>
      <c r="BP84" s="115">
        <f t="shared" ref="BP84:BW84" si="245">SUM(BP27,BP35,BP38,BP52)</f>
        <v>340</v>
      </c>
      <c r="BQ84" s="115">
        <f t="shared" si="245"/>
        <v>0</v>
      </c>
      <c r="BR84" s="115">
        <f t="shared" si="245"/>
        <v>0</v>
      </c>
      <c r="BS84" s="115">
        <f t="shared" si="245"/>
        <v>304</v>
      </c>
      <c r="BT84" s="115">
        <f t="shared" si="245"/>
        <v>0</v>
      </c>
      <c r="BU84" s="115">
        <f t="shared" si="245"/>
        <v>2</v>
      </c>
      <c r="BV84" s="115">
        <f t="shared" si="245"/>
        <v>38</v>
      </c>
      <c r="BW84" s="115">
        <f t="shared" si="245"/>
        <v>36</v>
      </c>
      <c r="BX84" s="34"/>
      <c r="BY84" s="116">
        <v>612</v>
      </c>
      <c r="BZ84" s="115">
        <f>SUM(BZ27,BZ35,BZ38,BZ52)</f>
        <v>612</v>
      </c>
      <c r="CA84" s="115">
        <f t="shared" ref="CA84:CG84" si="246">SUM(CA27,CA35,CA38,CA52)</f>
        <v>222</v>
      </c>
      <c r="CB84" s="115">
        <f t="shared" si="246"/>
        <v>0</v>
      </c>
      <c r="CC84" s="115">
        <f t="shared" si="246"/>
        <v>0</v>
      </c>
      <c r="CD84" s="115">
        <f t="shared" si="246"/>
        <v>228</v>
      </c>
      <c r="CE84" s="115">
        <f t="shared" si="246"/>
        <v>40</v>
      </c>
      <c r="CF84" s="115">
        <f t="shared" si="246"/>
        <v>20</v>
      </c>
      <c r="CG84" s="115">
        <f t="shared" si="246"/>
        <v>30</v>
      </c>
      <c r="CH84" s="34">
        <f>CH9+CH27+CH35+CH38+CH52</f>
        <v>0</v>
      </c>
      <c r="CI84" s="34"/>
      <c r="CJ84" s="31">
        <v>504</v>
      </c>
      <c r="CK84" s="115">
        <f>SUM(CK27,CK35,CK38,CK52)</f>
        <v>468</v>
      </c>
      <c r="CL84" s="115">
        <f t="shared" ref="CL84:CQ84" si="247">SUM(CL27,CL35,CL38,CL52)</f>
        <v>146</v>
      </c>
      <c r="CM84" s="115">
        <f t="shared" si="247"/>
        <v>0</v>
      </c>
      <c r="CN84" s="115">
        <f t="shared" si="247"/>
        <v>20</v>
      </c>
      <c r="CO84" s="115">
        <f t="shared" si="247"/>
        <v>130</v>
      </c>
      <c r="CP84" s="115">
        <f t="shared" si="247"/>
        <v>10</v>
      </c>
      <c r="CQ84" s="115">
        <f t="shared" si="247"/>
        <v>18</v>
      </c>
      <c r="CR84" s="34">
        <f t="shared" ref="CR84" si="248">CR9+CR27+CR35+CR38+CR52+CR80</f>
        <v>36</v>
      </c>
      <c r="CS84" s="117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</row>
    <row r="85" spans="1:130" s="5" customFormat="1" ht="30.75">
      <c r="A85" s="113"/>
      <c r="B85" s="114" t="s">
        <v>53</v>
      </c>
      <c r="C85" s="80">
        <f>SUM(C9,C27,C35,C38,C52,C80,C83)</f>
        <v>5904</v>
      </c>
      <c r="D85" s="38"/>
      <c r="E85" s="310"/>
      <c r="F85" s="311"/>
      <c r="G85" s="311"/>
      <c r="H85" s="311"/>
      <c r="I85" s="311"/>
      <c r="J85" s="311"/>
      <c r="K85" s="311"/>
      <c r="L85" s="311"/>
      <c r="M85" s="311"/>
      <c r="N85" s="301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  <c r="BU85" s="302"/>
      <c r="BV85" s="302"/>
      <c r="BW85" s="302"/>
      <c r="BX85" s="302"/>
      <c r="BY85" s="302"/>
      <c r="BZ85" s="302"/>
      <c r="CA85" s="302"/>
      <c r="CB85" s="302"/>
      <c r="CC85" s="302"/>
      <c r="CD85" s="302"/>
      <c r="CE85" s="302"/>
      <c r="CF85" s="302"/>
      <c r="CG85" s="302"/>
      <c r="CH85" s="302"/>
      <c r="CI85" s="302"/>
      <c r="CJ85" s="302"/>
      <c r="CK85" s="302"/>
      <c r="CL85" s="302"/>
      <c r="CM85" s="302"/>
      <c r="CN85" s="302"/>
      <c r="CO85" s="302"/>
      <c r="CP85" s="302"/>
      <c r="CQ85" s="302"/>
      <c r="CR85" s="302"/>
      <c r="CS85" s="303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</row>
    <row r="86" spans="1:130" s="6" customFormat="1" ht="30.75">
      <c r="A86" s="113"/>
      <c r="B86" s="118" t="s">
        <v>48</v>
      </c>
      <c r="C86" s="38"/>
      <c r="D86" s="38">
        <f>D9+D27+D35+D38+D52</f>
        <v>5292</v>
      </c>
      <c r="E86" s="312"/>
      <c r="F86" s="313"/>
      <c r="G86" s="313"/>
      <c r="H86" s="313"/>
      <c r="I86" s="313"/>
      <c r="J86" s="313"/>
      <c r="K86" s="313"/>
      <c r="L86" s="313"/>
      <c r="M86" s="313"/>
      <c r="N86" s="304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305"/>
      <c r="AQ86" s="305"/>
      <c r="AR86" s="305"/>
      <c r="AS86" s="305"/>
      <c r="AT86" s="305"/>
      <c r="AU86" s="305"/>
      <c r="AV86" s="305"/>
      <c r="AW86" s="305"/>
      <c r="AX86" s="305"/>
      <c r="AY86" s="305"/>
      <c r="AZ86" s="305"/>
      <c r="BA86" s="305"/>
      <c r="BB86" s="305"/>
      <c r="BC86" s="305"/>
      <c r="BD86" s="305"/>
      <c r="BE86" s="305"/>
      <c r="BF86" s="305"/>
      <c r="BG86" s="305"/>
      <c r="BH86" s="305"/>
      <c r="BI86" s="305"/>
      <c r="BJ86" s="305"/>
      <c r="BK86" s="305"/>
      <c r="BL86" s="305"/>
      <c r="BM86" s="305"/>
      <c r="BN86" s="305"/>
      <c r="BO86" s="305"/>
      <c r="BP86" s="305"/>
      <c r="BQ86" s="305"/>
      <c r="BR86" s="305"/>
      <c r="BS86" s="305"/>
      <c r="BT86" s="305"/>
      <c r="BU86" s="305"/>
      <c r="BV86" s="305"/>
      <c r="BW86" s="305"/>
      <c r="BX86" s="305"/>
      <c r="BY86" s="305"/>
      <c r="BZ86" s="305"/>
      <c r="CA86" s="305"/>
      <c r="CB86" s="305"/>
      <c r="CC86" s="305"/>
      <c r="CD86" s="305"/>
      <c r="CE86" s="305"/>
      <c r="CF86" s="305"/>
      <c r="CG86" s="305"/>
      <c r="CH86" s="305"/>
      <c r="CI86" s="305"/>
      <c r="CJ86" s="305"/>
      <c r="CK86" s="305"/>
      <c r="CL86" s="305"/>
      <c r="CM86" s="305"/>
      <c r="CN86" s="305"/>
      <c r="CO86" s="305"/>
      <c r="CP86" s="305"/>
      <c r="CQ86" s="305"/>
      <c r="CR86" s="305"/>
      <c r="CS86" s="306"/>
    </row>
    <row r="87" spans="1:130" s="6" customFormat="1" ht="30.75" customHeight="1">
      <c r="A87" s="113"/>
      <c r="B87" s="119" t="s">
        <v>74</v>
      </c>
      <c r="C87" s="38"/>
      <c r="D87" s="38">
        <f>SUM(D56,D57,D61,D62,D65,D66,D70,D71,D74,D75,D78,D79)</f>
        <v>504</v>
      </c>
      <c r="E87" s="312"/>
      <c r="F87" s="313"/>
      <c r="G87" s="313"/>
      <c r="H87" s="313"/>
      <c r="I87" s="313"/>
      <c r="J87" s="313"/>
      <c r="K87" s="313"/>
      <c r="L87" s="313"/>
      <c r="M87" s="313"/>
      <c r="N87" s="304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305"/>
      <c r="AQ87" s="305"/>
      <c r="AR87" s="305"/>
      <c r="AS87" s="305"/>
      <c r="AT87" s="305"/>
      <c r="AU87" s="305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05"/>
      <c r="BG87" s="305"/>
      <c r="BH87" s="305"/>
      <c r="BI87" s="305"/>
      <c r="BJ87" s="305"/>
      <c r="BK87" s="305"/>
      <c r="BL87" s="305"/>
      <c r="BM87" s="305"/>
      <c r="BN87" s="305"/>
      <c r="BO87" s="305"/>
      <c r="BP87" s="305"/>
      <c r="BQ87" s="305"/>
      <c r="BR87" s="305"/>
      <c r="BS87" s="305"/>
      <c r="BT87" s="305"/>
      <c r="BU87" s="305"/>
      <c r="BV87" s="305"/>
      <c r="BW87" s="305"/>
      <c r="BX87" s="305"/>
      <c r="BY87" s="305"/>
      <c r="BZ87" s="305"/>
      <c r="CA87" s="305"/>
      <c r="CB87" s="305"/>
      <c r="CC87" s="305"/>
      <c r="CD87" s="305"/>
      <c r="CE87" s="305"/>
      <c r="CF87" s="305"/>
      <c r="CG87" s="305"/>
      <c r="CH87" s="305"/>
      <c r="CI87" s="305"/>
      <c r="CJ87" s="305"/>
      <c r="CK87" s="305"/>
      <c r="CL87" s="305"/>
      <c r="CM87" s="305"/>
      <c r="CN87" s="305"/>
      <c r="CO87" s="305"/>
      <c r="CP87" s="305"/>
      <c r="CQ87" s="305"/>
      <c r="CR87" s="305"/>
      <c r="CS87" s="306"/>
    </row>
    <row r="88" spans="1:130" s="6" customFormat="1" ht="30.75" customHeight="1">
      <c r="A88" s="113"/>
      <c r="B88" s="120" t="s">
        <v>75</v>
      </c>
      <c r="C88" s="38"/>
      <c r="D88" s="38">
        <v>144</v>
      </c>
      <c r="E88" s="314"/>
      <c r="F88" s="315"/>
      <c r="G88" s="315"/>
      <c r="H88" s="315"/>
      <c r="I88" s="315"/>
      <c r="J88" s="315"/>
      <c r="K88" s="315"/>
      <c r="L88" s="315"/>
      <c r="M88" s="315"/>
      <c r="N88" s="307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08"/>
      <c r="AJ88" s="308"/>
      <c r="AK88" s="308"/>
      <c r="AL88" s="308"/>
      <c r="AM88" s="308"/>
      <c r="AN88" s="308"/>
      <c r="AO88" s="308"/>
      <c r="AP88" s="308"/>
      <c r="AQ88" s="308"/>
      <c r="AR88" s="308"/>
      <c r="AS88" s="308"/>
      <c r="AT88" s="308"/>
      <c r="AU88" s="308"/>
      <c r="AV88" s="308"/>
      <c r="AW88" s="308"/>
      <c r="AX88" s="308"/>
      <c r="AY88" s="308"/>
      <c r="AZ88" s="308"/>
      <c r="BA88" s="308"/>
      <c r="BB88" s="308"/>
      <c r="BC88" s="308"/>
      <c r="BD88" s="308"/>
      <c r="BE88" s="308"/>
      <c r="BF88" s="308"/>
      <c r="BG88" s="308"/>
      <c r="BH88" s="308"/>
      <c r="BI88" s="308"/>
      <c r="BJ88" s="308"/>
      <c r="BK88" s="308"/>
      <c r="BL88" s="308"/>
      <c r="BM88" s="308"/>
      <c r="BN88" s="308"/>
      <c r="BO88" s="308"/>
      <c r="BP88" s="308"/>
      <c r="BQ88" s="308"/>
      <c r="BR88" s="308"/>
      <c r="BS88" s="308"/>
      <c r="BT88" s="308"/>
      <c r="BU88" s="308"/>
      <c r="BV88" s="308"/>
      <c r="BW88" s="308"/>
      <c r="BX88" s="308"/>
      <c r="BY88" s="308"/>
      <c r="BZ88" s="308"/>
      <c r="CA88" s="308"/>
      <c r="CB88" s="308"/>
      <c r="CC88" s="308"/>
      <c r="CD88" s="308"/>
      <c r="CE88" s="308"/>
      <c r="CF88" s="308"/>
      <c r="CG88" s="308"/>
      <c r="CH88" s="308"/>
      <c r="CI88" s="308"/>
      <c r="CJ88" s="308"/>
      <c r="CK88" s="308"/>
      <c r="CL88" s="308"/>
      <c r="CM88" s="308"/>
      <c r="CN88" s="308"/>
      <c r="CO88" s="308"/>
      <c r="CP88" s="308"/>
      <c r="CQ88" s="308"/>
      <c r="CR88" s="308"/>
      <c r="CS88" s="309"/>
    </row>
    <row r="89" spans="1:130" ht="31.5">
      <c r="A89" s="326" t="s">
        <v>199</v>
      </c>
      <c r="B89" s="327"/>
      <c r="C89" s="332" t="s">
        <v>32</v>
      </c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121"/>
      <c r="O89" s="28">
        <v>10</v>
      </c>
      <c r="P89" s="38"/>
      <c r="Q89" s="38"/>
      <c r="R89" s="38"/>
      <c r="S89" s="38"/>
      <c r="T89" s="38"/>
      <c r="U89" s="38"/>
      <c r="V89" s="38"/>
      <c r="W89" s="38"/>
      <c r="X89" s="32"/>
      <c r="Y89" s="74"/>
      <c r="Z89" s="28">
        <v>10</v>
      </c>
      <c r="AA89" s="38"/>
      <c r="AB89" s="38"/>
      <c r="AC89" s="38"/>
      <c r="AD89" s="38"/>
      <c r="AE89" s="38"/>
      <c r="AF89" s="38"/>
      <c r="AG89" s="38"/>
      <c r="AH89" s="38"/>
      <c r="AI89" s="39"/>
      <c r="AJ89" s="40"/>
      <c r="AK89" s="28">
        <v>9</v>
      </c>
      <c r="AL89" s="38"/>
      <c r="AM89" s="38"/>
      <c r="AN89" s="38"/>
      <c r="AO89" s="38"/>
      <c r="AP89" s="38"/>
      <c r="AQ89" s="38"/>
      <c r="AR89" s="38"/>
      <c r="AS89" s="39"/>
      <c r="AT89" s="40"/>
      <c r="AU89" s="28">
        <v>7</v>
      </c>
      <c r="AV89" s="38"/>
      <c r="AW89" s="38"/>
      <c r="AX89" s="38"/>
      <c r="AY89" s="38"/>
      <c r="AZ89" s="38"/>
      <c r="BA89" s="38"/>
      <c r="BB89" s="38"/>
      <c r="BC89" s="45"/>
      <c r="BD89" s="43"/>
      <c r="BE89" s="28">
        <v>8</v>
      </c>
      <c r="BF89" s="38"/>
      <c r="BG89" s="38"/>
      <c r="BH89" s="38"/>
      <c r="BI89" s="38"/>
      <c r="BJ89" s="38"/>
      <c r="BK89" s="38"/>
      <c r="BL89" s="38"/>
      <c r="BM89" s="122"/>
      <c r="BN89" s="123"/>
      <c r="BO89" s="28">
        <v>9</v>
      </c>
      <c r="BP89" s="38"/>
      <c r="BQ89" s="38"/>
      <c r="BR89" s="38"/>
      <c r="BS89" s="38"/>
      <c r="BT89" s="38"/>
      <c r="BU89" s="38"/>
      <c r="BV89" s="38"/>
      <c r="BW89" s="38"/>
      <c r="BX89" s="57"/>
      <c r="BY89" s="60"/>
      <c r="BZ89" s="28">
        <v>6</v>
      </c>
      <c r="CA89" s="38"/>
      <c r="CB89" s="38"/>
      <c r="CC89" s="38"/>
      <c r="CD89" s="38"/>
      <c r="CE89" s="38"/>
      <c r="CF89" s="38"/>
      <c r="CG89" s="38"/>
      <c r="CH89" s="38"/>
      <c r="CI89" s="122"/>
      <c r="CJ89" s="123"/>
      <c r="CK89" s="28">
        <v>6</v>
      </c>
      <c r="CL89" s="38"/>
      <c r="CM89" s="38"/>
      <c r="CN89" s="38"/>
      <c r="CO89" s="38"/>
      <c r="CP89" s="38"/>
      <c r="CQ89" s="38"/>
      <c r="CR89" s="38"/>
      <c r="CS89" s="12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</row>
    <row r="90" spans="1:130" ht="31.5">
      <c r="A90" s="328"/>
      <c r="B90" s="329"/>
      <c r="C90" s="290" t="s">
        <v>33</v>
      </c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121"/>
      <c r="O90" s="28"/>
      <c r="P90" s="38"/>
      <c r="Q90" s="38"/>
      <c r="R90" s="38"/>
      <c r="S90" s="38"/>
      <c r="T90" s="38"/>
      <c r="U90" s="38"/>
      <c r="V90" s="38"/>
      <c r="W90" s="38"/>
      <c r="X90" s="32"/>
      <c r="Y90" s="74"/>
      <c r="Z90" s="28"/>
      <c r="AA90" s="38"/>
      <c r="AB90" s="38"/>
      <c r="AC90" s="38"/>
      <c r="AD90" s="38"/>
      <c r="AE90" s="38"/>
      <c r="AF90" s="38"/>
      <c r="AG90" s="38"/>
      <c r="AH90" s="38"/>
      <c r="AI90" s="39"/>
      <c r="AJ90" s="40"/>
      <c r="AK90" s="28"/>
      <c r="AL90" s="38"/>
      <c r="AM90" s="38"/>
      <c r="AN90" s="38"/>
      <c r="AO90" s="38"/>
      <c r="AP90" s="38"/>
      <c r="AQ90" s="38"/>
      <c r="AR90" s="38"/>
      <c r="AS90" s="125"/>
      <c r="AT90" s="121"/>
      <c r="AU90" s="28">
        <v>72</v>
      </c>
      <c r="AV90" s="38"/>
      <c r="AW90" s="38"/>
      <c r="AX90" s="38"/>
      <c r="AY90" s="38"/>
      <c r="AZ90" s="38"/>
      <c r="BA90" s="38"/>
      <c r="BB90" s="38"/>
      <c r="BC90" s="14"/>
      <c r="BD90" s="98"/>
      <c r="BE90" s="28"/>
      <c r="BF90" s="38"/>
      <c r="BG90" s="38"/>
      <c r="BH90" s="38"/>
      <c r="BI90" s="38"/>
      <c r="BJ90" s="38"/>
      <c r="BK90" s="38"/>
      <c r="BL90" s="38"/>
      <c r="BM90" s="14"/>
      <c r="BN90" s="98"/>
      <c r="BO90" s="28">
        <v>72</v>
      </c>
      <c r="BP90" s="38"/>
      <c r="BQ90" s="38"/>
      <c r="BR90" s="38"/>
      <c r="BS90" s="38"/>
      <c r="BT90" s="38"/>
      <c r="BU90" s="38"/>
      <c r="BV90" s="38"/>
      <c r="BW90" s="38"/>
      <c r="BX90" s="57"/>
      <c r="BY90" s="60"/>
      <c r="BZ90" s="28">
        <v>72</v>
      </c>
      <c r="CA90" s="38"/>
      <c r="CB90" s="38"/>
      <c r="CC90" s="38"/>
      <c r="CD90" s="38"/>
      <c r="CE90" s="38"/>
      <c r="CF90" s="38"/>
      <c r="CG90" s="38"/>
      <c r="CH90" s="38"/>
      <c r="CI90" s="14"/>
      <c r="CJ90" s="98"/>
      <c r="CK90" s="28"/>
      <c r="CL90" s="38"/>
      <c r="CM90" s="38"/>
      <c r="CN90" s="38"/>
      <c r="CO90" s="38"/>
      <c r="CP90" s="38"/>
      <c r="CQ90" s="38"/>
      <c r="CR90" s="38"/>
      <c r="CS90" s="124"/>
    </row>
    <row r="91" spans="1:130" ht="31.5">
      <c r="A91" s="328"/>
      <c r="B91" s="329"/>
      <c r="C91" s="292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121"/>
      <c r="O91" s="28"/>
      <c r="P91" s="38"/>
      <c r="Q91" s="38"/>
      <c r="R91" s="38"/>
      <c r="S91" s="38"/>
      <c r="T91" s="38"/>
      <c r="U91" s="38"/>
      <c r="V91" s="38"/>
      <c r="W91" s="38"/>
      <c r="X91" s="32"/>
      <c r="Y91" s="74"/>
      <c r="Z91" s="28"/>
      <c r="AA91" s="38"/>
      <c r="AB91" s="38"/>
      <c r="AC91" s="38"/>
      <c r="AD91" s="38"/>
      <c r="AE91" s="38"/>
      <c r="AF91" s="38"/>
      <c r="AG91" s="38"/>
      <c r="AH91" s="38"/>
      <c r="AI91" s="39"/>
      <c r="AJ91" s="40"/>
      <c r="AK91" s="28"/>
      <c r="AL91" s="38"/>
      <c r="AM91" s="38"/>
      <c r="AN91" s="38"/>
      <c r="AO91" s="38"/>
      <c r="AP91" s="38"/>
      <c r="AQ91" s="38"/>
      <c r="AR91" s="38"/>
      <c r="AS91" s="125"/>
      <c r="AT91" s="121"/>
      <c r="AU91" s="28" t="s">
        <v>52</v>
      </c>
      <c r="AV91" s="38"/>
      <c r="AW91" s="38"/>
      <c r="AX91" s="38"/>
      <c r="AY91" s="38"/>
      <c r="AZ91" s="38"/>
      <c r="BA91" s="38"/>
      <c r="BB91" s="38"/>
      <c r="BC91" s="14"/>
      <c r="BD91" s="98"/>
      <c r="BE91" s="28"/>
      <c r="BF91" s="38"/>
      <c r="BG91" s="38"/>
      <c r="BH91" s="38"/>
      <c r="BI91" s="38"/>
      <c r="BJ91" s="38"/>
      <c r="BK91" s="38"/>
      <c r="BL91" s="38"/>
      <c r="BM91" s="14"/>
      <c r="BN91" s="98"/>
      <c r="BO91" s="28" t="s">
        <v>52</v>
      </c>
      <c r="BP91" s="38"/>
      <c r="BQ91" s="38"/>
      <c r="BR91" s="38"/>
      <c r="BS91" s="38"/>
      <c r="BT91" s="38"/>
      <c r="BU91" s="38"/>
      <c r="BV91" s="38"/>
      <c r="BW91" s="38"/>
      <c r="BX91" s="57"/>
      <c r="BY91" s="60"/>
      <c r="BZ91" s="28" t="s">
        <v>52</v>
      </c>
      <c r="CA91" s="38"/>
      <c r="CB91" s="38"/>
      <c r="CC91" s="38"/>
      <c r="CD91" s="38"/>
      <c r="CE91" s="38"/>
      <c r="CF91" s="38"/>
      <c r="CG91" s="38"/>
      <c r="CH91" s="38"/>
      <c r="CI91" s="14"/>
      <c r="CJ91" s="98"/>
      <c r="CK91" s="28"/>
      <c r="CL91" s="38"/>
      <c r="CM91" s="38"/>
      <c r="CN91" s="38"/>
      <c r="CO91" s="38"/>
      <c r="CP91" s="38"/>
      <c r="CQ91" s="38"/>
      <c r="CR91" s="38"/>
      <c r="CS91" s="124"/>
    </row>
    <row r="92" spans="1:130" ht="31.5">
      <c r="A92" s="328"/>
      <c r="B92" s="329"/>
      <c r="C92" s="290" t="s">
        <v>73</v>
      </c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121"/>
      <c r="O92" s="28"/>
      <c r="P92" s="38"/>
      <c r="Q92" s="38"/>
      <c r="R92" s="38"/>
      <c r="S92" s="38"/>
      <c r="T92" s="38"/>
      <c r="U92" s="38"/>
      <c r="V92" s="38"/>
      <c r="W92" s="38"/>
      <c r="X92" s="32"/>
      <c r="Y92" s="74"/>
      <c r="Z92" s="28"/>
      <c r="AA92" s="38"/>
      <c r="AB92" s="38"/>
      <c r="AC92" s="38"/>
      <c r="AD92" s="38"/>
      <c r="AE92" s="38"/>
      <c r="AF92" s="38"/>
      <c r="AG92" s="38"/>
      <c r="AH92" s="38"/>
      <c r="AI92" s="126"/>
      <c r="AJ92" s="127"/>
      <c r="AK92" s="28"/>
      <c r="AL92" s="38"/>
      <c r="AM92" s="38"/>
      <c r="AN92" s="38"/>
      <c r="AO92" s="38"/>
      <c r="AP92" s="38"/>
      <c r="AQ92" s="38"/>
      <c r="AR92" s="38"/>
      <c r="AS92" s="126"/>
      <c r="AT92" s="127"/>
      <c r="AU92" s="28">
        <v>72</v>
      </c>
      <c r="AV92" s="38"/>
      <c r="AW92" s="38"/>
      <c r="AX92" s="38"/>
      <c r="AY92" s="38"/>
      <c r="AZ92" s="38"/>
      <c r="BA92" s="38"/>
      <c r="BB92" s="38"/>
      <c r="BC92" s="14"/>
      <c r="BD92" s="98"/>
      <c r="BE92" s="28"/>
      <c r="BF92" s="38"/>
      <c r="BG92" s="38"/>
      <c r="BH92" s="38"/>
      <c r="BI92" s="38"/>
      <c r="BJ92" s="38"/>
      <c r="BK92" s="38"/>
      <c r="BL92" s="38"/>
      <c r="BM92" s="14"/>
      <c r="BN92" s="98"/>
      <c r="BO92" s="28">
        <v>72</v>
      </c>
      <c r="BP92" s="38"/>
      <c r="BQ92" s="38"/>
      <c r="BR92" s="38"/>
      <c r="BS92" s="38"/>
      <c r="BT92" s="38"/>
      <c r="BU92" s="38"/>
      <c r="BV92" s="38"/>
      <c r="BW92" s="38"/>
      <c r="BX92" s="57"/>
      <c r="BY92" s="60"/>
      <c r="BZ92" s="28"/>
      <c r="CA92" s="38"/>
      <c r="CB92" s="38"/>
      <c r="CC92" s="38"/>
      <c r="CD92" s="38"/>
      <c r="CE92" s="38"/>
      <c r="CF92" s="38"/>
      <c r="CG92" s="38"/>
      <c r="CH92" s="38"/>
      <c r="CI92" s="14"/>
      <c r="CJ92" s="98"/>
      <c r="CK92" s="28">
        <v>144</v>
      </c>
      <c r="CL92" s="38"/>
      <c r="CM92" s="38"/>
      <c r="CN92" s="38"/>
      <c r="CO92" s="38"/>
      <c r="CP92" s="38"/>
      <c r="CQ92" s="38"/>
      <c r="CR92" s="38"/>
      <c r="CS92" s="124"/>
    </row>
    <row r="93" spans="1:130" ht="92.25" customHeight="1">
      <c r="A93" s="330"/>
      <c r="B93" s="331"/>
      <c r="C93" s="292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121"/>
      <c r="O93" s="28"/>
      <c r="P93" s="38"/>
      <c r="Q93" s="38"/>
      <c r="R93" s="38"/>
      <c r="S93" s="38"/>
      <c r="T93" s="38"/>
      <c r="U93" s="38"/>
      <c r="V93" s="38"/>
      <c r="W93" s="38"/>
      <c r="X93" s="32"/>
      <c r="Y93" s="74"/>
      <c r="Z93" s="28"/>
      <c r="AA93" s="38"/>
      <c r="AB93" s="38"/>
      <c r="AC93" s="38"/>
      <c r="AD93" s="38"/>
      <c r="AE93" s="38"/>
      <c r="AF93" s="38"/>
      <c r="AG93" s="38"/>
      <c r="AH93" s="38"/>
      <c r="AI93" s="126"/>
      <c r="AJ93" s="127"/>
      <c r="AK93" s="28"/>
      <c r="AL93" s="38"/>
      <c r="AM93" s="38"/>
      <c r="AN93" s="38"/>
      <c r="AO93" s="38"/>
      <c r="AP93" s="38"/>
      <c r="AQ93" s="38"/>
      <c r="AR93" s="38"/>
      <c r="AS93" s="126"/>
      <c r="AT93" s="127"/>
      <c r="AU93" s="28" t="s">
        <v>52</v>
      </c>
      <c r="AV93" s="38"/>
      <c r="AW93" s="38"/>
      <c r="AX93" s="38"/>
      <c r="AY93" s="38"/>
      <c r="AZ93" s="38"/>
      <c r="BA93" s="38"/>
      <c r="BB93" s="38"/>
      <c r="BC93" s="14"/>
      <c r="BD93" s="98"/>
      <c r="BE93" s="28"/>
      <c r="BF93" s="38"/>
      <c r="BG93" s="38"/>
      <c r="BH93" s="38"/>
      <c r="BI93" s="38"/>
      <c r="BJ93" s="38"/>
      <c r="BK93" s="38"/>
      <c r="BL93" s="38"/>
      <c r="BM93" s="14"/>
      <c r="BN93" s="98"/>
      <c r="BO93" s="28" t="s">
        <v>52</v>
      </c>
      <c r="BP93" s="38"/>
      <c r="BQ93" s="38"/>
      <c r="BR93" s="38"/>
      <c r="BS93" s="38"/>
      <c r="BT93" s="38"/>
      <c r="BU93" s="38"/>
      <c r="BV93" s="38"/>
      <c r="BW93" s="38"/>
      <c r="BX93" s="57"/>
      <c r="BY93" s="60"/>
      <c r="BZ93" s="28"/>
      <c r="CA93" s="38"/>
      <c r="CB93" s="38"/>
      <c r="CC93" s="38"/>
      <c r="CD93" s="38"/>
      <c r="CE93" s="38"/>
      <c r="CF93" s="38"/>
      <c r="CG93" s="38"/>
      <c r="CH93" s="38"/>
      <c r="CI93" s="14"/>
      <c r="CJ93" s="98"/>
      <c r="CK93" s="28" t="s">
        <v>71</v>
      </c>
      <c r="CL93" s="38"/>
      <c r="CM93" s="38"/>
      <c r="CN93" s="38"/>
      <c r="CO93" s="38"/>
      <c r="CP93" s="38"/>
      <c r="CQ93" s="38"/>
      <c r="CR93" s="38"/>
      <c r="CS93" s="124"/>
    </row>
    <row r="94" spans="1:130" ht="31.5">
      <c r="A94" s="326" t="s">
        <v>200</v>
      </c>
      <c r="B94" s="327"/>
      <c r="C94" s="290" t="s">
        <v>86</v>
      </c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121"/>
      <c r="O94" s="28"/>
      <c r="P94" s="38"/>
      <c r="Q94" s="38"/>
      <c r="R94" s="38"/>
      <c r="S94" s="38"/>
      <c r="T94" s="38"/>
      <c r="U94" s="38"/>
      <c r="V94" s="38"/>
      <c r="W94" s="38"/>
      <c r="X94" s="32"/>
      <c r="Y94" s="74"/>
      <c r="Z94" s="28"/>
      <c r="AA94" s="38"/>
      <c r="AB94" s="38"/>
      <c r="AC94" s="38"/>
      <c r="AD94" s="38"/>
      <c r="AE94" s="38"/>
      <c r="AF94" s="38"/>
      <c r="AG94" s="38"/>
      <c r="AH94" s="38"/>
      <c r="AI94" s="126"/>
      <c r="AJ94" s="127"/>
      <c r="AK94" s="28"/>
      <c r="AL94" s="38"/>
      <c r="AM94" s="38"/>
      <c r="AN94" s="38"/>
      <c r="AO94" s="38"/>
      <c r="AP94" s="38"/>
      <c r="AQ94" s="38"/>
      <c r="AR94" s="38"/>
      <c r="AS94" s="126"/>
      <c r="AT94" s="127"/>
      <c r="AU94" s="28"/>
      <c r="AV94" s="38"/>
      <c r="AW94" s="38"/>
      <c r="AX94" s="38"/>
      <c r="AY94" s="38"/>
      <c r="AZ94" s="38"/>
      <c r="BA94" s="38"/>
      <c r="BB94" s="38"/>
      <c r="BC94" s="14"/>
      <c r="BD94" s="98"/>
      <c r="BE94" s="28"/>
      <c r="BF94" s="38"/>
      <c r="BG94" s="38"/>
      <c r="BH94" s="38"/>
      <c r="BI94" s="38"/>
      <c r="BJ94" s="38"/>
      <c r="BK94" s="38"/>
      <c r="BL94" s="38"/>
      <c r="BM94" s="14"/>
      <c r="BN94" s="98"/>
      <c r="BO94" s="28"/>
      <c r="BP94" s="38"/>
      <c r="BQ94" s="38"/>
      <c r="BR94" s="38"/>
      <c r="BS94" s="38"/>
      <c r="BT94" s="38"/>
      <c r="BU94" s="38"/>
      <c r="BV94" s="38"/>
      <c r="BW94" s="38"/>
      <c r="BX94" s="57"/>
      <c r="BY94" s="60"/>
      <c r="BZ94" s="28"/>
      <c r="CA94" s="38"/>
      <c r="CB94" s="38"/>
      <c r="CC94" s="38"/>
      <c r="CD94" s="38"/>
      <c r="CE94" s="38"/>
      <c r="CF94" s="38"/>
      <c r="CG94" s="38"/>
      <c r="CH94" s="38"/>
      <c r="CI94" s="14"/>
      <c r="CJ94" s="98"/>
      <c r="CK94" s="28">
        <v>144</v>
      </c>
      <c r="CL94" s="38"/>
      <c r="CM94" s="38"/>
      <c r="CN94" s="38"/>
      <c r="CO94" s="38"/>
      <c r="CP94" s="38"/>
      <c r="CQ94" s="38"/>
      <c r="CR94" s="38"/>
      <c r="CS94" s="124"/>
    </row>
    <row r="95" spans="1:130" ht="31.5">
      <c r="A95" s="328"/>
      <c r="B95" s="329"/>
      <c r="C95" s="292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121"/>
      <c r="O95" s="28"/>
      <c r="P95" s="38"/>
      <c r="Q95" s="38"/>
      <c r="R95" s="38"/>
      <c r="S95" s="38"/>
      <c r="T95" s="38"/>
      <c r="U95" s="38"/>
      <c r="V95" s="38"/>
      <c r="W95" s="38"/>
      <c r="X95" s="32"/>
      <c r="Y95" s="74"/>
      <c r="Z95" s="28"/>
      <c r="AA95" s="38"/>
      <c r="AB95" s="38"/>
      <c r="AC95" s="38"/>
      <c r="AD95" s="38"/>
      <c r="AE95" s="38"/>
      <c r="AF95" s="38"/>
      <c r="AG95" s="38"/>
      <c r="AH95" s="38"/>
      <c r="AI95" s="126"/>
      <c r="AJ95" s="127"/>
      <c r="AK95" s="28"/>
      <c r="AL95" s="38"/>
      <c r="AM95" s="38"/>
      <c r="AN95" s="38"/>
      <c r="AO95" s="38"/>
      <c r="AP95" s="38"/>
      <c r="AQ95" s="38"/>
      <c r="AR95" s="38"/>
      <c r="AS95" s="126"/>
      <c r="AT95" s="127"/>
      <c r="AU95" s="28"/>
      <c r="AV95" s="38"/>
      <c r="AW95" s="38"/>
      <c r="AX95" s="38"/>
      <c r="AY95" s="38"/>
      <c r="AZ95" s="38"/>
      <c r="BA95" s="38"/>
      <c r="BB95" s="38"/>
      <c r="BC95" s="14"/>
      <c r="BD95" s="98"/>
      <c r="BE95" s="28"/>
      <c r="BF95" s="38"/>
      <c r="BG95" s="38"/>
      <c r="BH95" s="38"/>
      <c r="BI95" s="38"/>
      <c r="BJ95" s="38"/>
      <c r="BK95" s="38"/>
      <c r="BL95" s="38"/>
      <c r="BM95" s="14"/>
      <c r="BN95" s="98"/>
      <c r="BO95" s="28"/>
      <c r="BP95" s="38"/>
      <c r="BQ95" s="38"/>
      <c r="BR95" s="38"/>
      <c r="BS95" s="38"/>
      <c r="BT95" s="38"/>
      <c r="BU95" s="38"/>
      <c r="BV95" s="38"/>
      <c r="BW95" s="38"/>
      <c r="BX95" s="57"/>
      <c r="BY95" s="60"/>
      <c r="BZ95" s="28"/>
      <c r="CA95" s="38"/>
      <c r="CB95" s="38"/>
      <c r="CC95" s="38"/>
      <c r="CD95" s="38"/>
      <c r="CE95" s="38"/>
      <c r="CF95" s="38"/>
      <c r="CG95" s="38"/>
      <c r="CH95" s="38"/>
      <c r="CI95" s="14"/>
      <c r="CJ95" s="98"/>
      <c r="CK95" s="28" t="s">
        <v>71</v>
      </c>
      <c r="CL95" s="38"/>
      <c r="CM95" s="38"/>
      <c r="CN95" s="38"/>
      <c r="CO95" s="38"/>
      <c r="CP95" s="38"/>
      <c r="CQ95" s="38"/>
      <c r="CR95" s="38"/>
      <c r="CS95" s="124"/>
    </row>
    <row r="96" spans="1:130" ht="30.75">
      <c r="A96" s="328"/>
      <c r="B96" s="329"/>
      <c r="C96" s="286" t="s">
        <v>34</v>
      </c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40"/>
      <c r="O96" s="28">
        <v>0</v>
      </c>
      <c r="P96" s="32"/>
      <c r="Q96" s="32"/>
      <c r="R96" s="32"/>
      <c r="S96" s="32"/>
      <c r="T96" s="32"/>
      <c r="U96" s="32"/>
      <c r="V96" s="32"/>
      <c r="W96" s="32"/>
      <c r="X96" s="36"/>
      <c r="Y96" s="33"/>
      <c r="Z96" s="37">
        <v>3</v>
      </c>
      <c r="AA96" s="38"/>
      <c r="AB96" s="128"/>
      <c r="AC96" s="128"/>
      <c r="AD96" s="128"/>
      <c r="AE96" s="39"/>
      <c r="AF96" s="39"/>
      <c r="AG96" s="39"/>
      <c r="AH96" s="36"/>
      <c r="AI96" s="14"/>
      <c r="AJ96" s="98"/>
      <c r="AK96" s="129">
        <v>2</v>
      </c>
      <c r="AL96" s="102"/>
      <c r="AM96" s="39"/>
      <c r="AN96" s="39"/>
      <c r="AO96" s="39"/>
      <c r="AP96" s="39"/>
      <c r="AQ96" s="39"/>
      <c r="AR96" s="32"/>
      <c r="AS96" s="45"/>
      <c r="AT96" s="43"/>
      <c r="AU96" s="129">
        <v>3</v>
      </c>
      <c r="AV96" s="102"/>
      <c r="AW96" s="39"/>
      <c r="AX96" s="39"/>
      <c r="AY96" s="39"/>
      <c r="AZ96" s="39"/>
      <c r="BA96" s="39"/>
      <c r="BB96" s="38"/>
      <c r="BC96" s="14"/>
      <c r="BD96" s="98"/>
      <c r="BE96" s="129">
        <v>2</v>
      </c>
      <c r="BF96" s="38"/>
      <c r="BG96" s="45"/>
      <c r="BH96" s="45"/>
      <c r="BI96" s="45"/>
      <c r="BJ96" s="45"/>
      <c r="BK96" s="45"/>
      <c r="BL96" s="36"/>
      <c r="BM96" s="45"/>
      <c r="BN96" s="43"/>
      <c r="BO96" s="28">
        <v>3</v>
      </c>
      <c r="BP96" s="102"/>
      <c r="BQ96" s="39"/>
      <c r="BR96" s="39"/>
      <c r="BS96" s="39"/>
      <c r="BT96" s="39"/>
      <c r="BU96" s="39"/>
      <c r="BV96" s="39"/>
      <c r="BW96" s="36"/>
      <c r="BX96" s="45"/>
      <c r="BY96" s="43"/>
      <c r="BZ96" s="129">
        <v>0</v>
      </c>
      <c r="CA96" s="102"/>
      <c r="CB96" s="38"/>
      <c r="CC96" s="45"/>
      <c r="CD96" s="45"/>
      <c r="CE96" s="45"/>
      <c r="CF96" s="45"/>
      <c r="CG96" s="45"/>
      <c r="CH96" s="36"/>
      <c r="CI96" s="45"/>
      <c r="CJ96" s="43"/>
      <c r="CK96" s="28">
        <v>2</v>
      </c>
      <c r="CL96" s="102"/>
      <c r="CM96" s="39"/>
      <c r="CN96" s="39"/>
      <c r="CO96" s="39"/>
      <c r="CP96" s="39"/>
      <c r="CQ96" s="39"/>
      <c r="CR96" s="45"/>
      <c r="CS96" s="78"/>
    </row>
    <row r="97" spans="1:97" ht="30.75">
      <c r="A97" s="328"/>
      <c r="B97" s="329"/>
      <c r="C97" s="286" t="s">
        <v>49</v>
      </c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95"/>
      <c r="O97" s="28">
        <v>4</v>
      </c>
      <c r="P97" s="32"/>
      <c r="Q97" s="32"/>
      <c r="R97" s="32"/>
      <c r="S97" s="32"/>
      <c r="T97" s="32"/>
      <c r="U97" s="32"/>
      <c r="V97" s="32"/>
      <c r="W97" s="32"/>
      <c r="X97" s="36"/>
      <c r="Y97" s="33"/>
      <c r="Z97" s="37">
        <v>7</v>
      </c>
      <c r="AA97" s="38"/>
      <c r="AB97" s="128"/>
      <c r="AC97" s="128"/>
      <c r="AD97" s="128"/>
      <c r="AE97" s="130"/>
      <c r="AF97" s="130"/>
      <c r="AG97" s="130"/>
      <c r="AH97" s="122"/>
      <c r="AI97" s="45"/>
      <c r="AJ97" s="43"/>
      <c r="AK97" s="28">
        <v>5</v>
      </c>
      <c r="AL97" s="131"/>
      <c r="AM97" s="130"/>
      <c r="AN97" s="130"/>
      <c r="AO97" s="130"/>
      <c r="AP97" s="130"/>
      <c r="AQ97" s="130"/>
      <c r="AR97" s="130"/>
      <c r="AS97" s="45"/>
      <c r="AT97" s="43"/>
      <c r="AU97" s="28">
        <v>7</v>
      </c>
      <c r="AV97" s="131"/>
      <c r="AW97" s="122"/>
      <c r="AX97" s="122"/>
      <c r="AY97" s="122"/>
      <c r="AZ97" s="122"/>
      <c r="BA97" s="122"/>
      <c r="BB97" s="122"/>
      <c r="BC97" s="45"/>
      <c r="BD97" s="43"/>
      <c r="BE97" s="28">
        <v>3</v>
      </c>
      <c r="BF97" s="131"/>
      <c r="BG97" s="122"/>
      <c r="BH97" s="122"/>
      <c r="BI97" s="122"/>
      <c r="BJ97" s="122"/>
      <c r="BK97" s="122"/>
      <c r="BL97" s="122"/>
      <c r="BM97" s="45"/>
      <c r="BN97" s="43"/>
      <c r="BO97" s="28">
        <v>9</v>
      </c>
      <c r="BP97" s="131"/>
      <c r="BQ97" s="130"/>
      <c r="BR97" s="130"/>
      <c r="BS97" s="130"/>
      <c r="BT97" s="130"/>
      <c r="BU97" s="130"/>
      <c r="BV97" s="130"/>
      <c r="BW97" s="122"/>
      <c r="BX97" s="45"/>
      <c r="BY97" s="43"/>
      <c r="BZ97" s="28">
        <v>6</v>
      </c>
      <c r="CA97" s="131"/>
      <c r="CB97" s="131"/>
      <c r="CC97" s="122"/>
      <c r="CD97" s="122"/>
      <c r="CE97" s="122"/>
      <c r="CF97" s="122"/>
      <c r="CG97" s="122"/>
      <c r="CH97" s="122"/>
      <c r="CI97" s="45"/>
      <c r="CJ97" s="43"/>
      <c r="CK97" s="28">
        <v>6</v>
      </c>
      <c r="CL97" s="131"/>
      <c r="CM97" s="130"/>
      <c r="CN97" s="130"/>
      <c r="CO97" s="130"/>
      <c r="CP97" s="130"/>
      <c r="CQ97" s="130"/>
      <c r="CR97" s="122"/>
      <c r="CS97" s="78"/>
    </row>
    <row r="98" spans="1:97" ht="156" customHeight="1" thickBot="1">
      <c r="A98" s="330"/>
      <c r="B98" s="331"/>
      <c r="C98" s="299" t="s">
        <v>20</v>
      </c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132"/>
      <c r="O98" s="133">
        <v>0</v>
      </c>
      <c r="P98" s="134"/>
      <c r="Q98" s="134"/>
      <c r="R98" s="134"/>
      <c r="S98" s="134"/>
      <c r="T98" s="134"/>
      <c r="U98" s="134"/>
      <c r="V98" s="134"/>
      <c r="W98" s="134"/>
      <c r="X98" s="135"/>
      <c r="Y98" s="136"/>
      <c r="Z98" s="137">
        <v>0</v>
      </c>
      <c r="AA98" s="138"/>
      <c r="AB98" s="139"/>
      <c r="AC98" s="139"/>
      <c r="AD98" s="139"/>
      <c r="AE98" s="140"/>
      <c r="AF98" s="140"/>
      <c r="AG98" s="140"/>
      <c r="AH98" s="141"/>
      <c r="AI98" s="141"/>
      <c r="AJ98" s="142"/>
      <c r="AK98" s="133"/>
      <c r="AL98" s="143"/>
      <c r="AM98" s="140"/>
      <c r="AN98" s="140"/>
      <c r="AO98" s="140"/>
      <c r="AP98" s="140"/>
      <c r="AQ98" s="140"/>
      <c r="AR98" s="140"/>
      <c r="AS98" s="141"/>
      <c r="AT98" s="144"/>
      <c r="AU98" s="133"/>
      <c r="AV98" s="138"/>
      <c r="AW98" s="145"/>
      <c r="AX98" s="145"/>
      <c r="AY98" s="145"/>
      <c r="AZ98" s="145"/>
      <c r="BA98" s="145"/>
      <c r="BB98" s="145"/>
      <c r="BC98" s="145"/>
      <c r="BD98" s="142"/>
      <c r="BE98" s="133"/>
      <c r="BF98" s="143"/>
      <c r="BG98" s="141"/>
      <c r="BH98" s="141"/>
      <c r="BI98" s="141"/>
      <c r="BJ98" s="141"/>
      <c r="BK98" s="141"/>
      <c r="BL98" s="141"/>
      <c r="BM98" s="141"/>
      <c r="BN98" s="144"/>
      <c r="BO98" s="133"/>
      <c r="BP98" s="143"/>
      <c r="BQ98" s="140"/>
      <c r="BR98" s="140"/>
      <c r="BS98" s="140"/>
      <c r="BT98" s="140"/>
      <c r="BU98" s="140"/>
      <c r="BV98" s="140"/>
      <c r="BW98" s="141"/>
      <c r="BX98" s="141"/>
      <c r="BY98" s="144"/>
      <c r="BZ98" s="133"/>
      <c r="CA98" s="143"/>
      <c r="CB98" s="143"/>
      <c r="CC98" s="141"/>
      <c r="CD98" s="141"/>
      <c r="CE98" s="141"/>
      <c r="CF98" s="141"/>
      <c r="CG98" s="141"/>
      <c r="CH98" s="141"/>
      <c r="CI98" s="141"/>
      <c r="CJ98" s="144"/>
      <c r="CK98" s="133"/>
      <c r="CL98" s="143"/>
      <c r="CM98" s="140"/>
      <c r="CN98" s="140"/>
      <c r="CO98" s="140"/>
      <c r="CP98" s="140"/>
      <c r="CQ98" s="140"/>
      <c r="CR98" s="141"/>
      <c r="CS98" s="146"/>
    </row>
    <row r="99" spans="1:97" ht="45" customHeight="1">
      <c r="C99" s="7"/>
    </row>
    <row r="100" spans="1:97">
      <c r="A100" s="8"/>
      <c r="B100" s="8"/>
      <c r="C100" s="8"/>
      <c r="D100" s="8"/>
      <c r="E100" s="8"/>
      <c r="F100" s="8"/>
      <c r="G100" s="12"/>
      <c r="H100" s="8"/>
      <c r="I100" s="8"/>
      <c r="J100" s="8"/>
      <c r="K100" s="8"/>
      <c r="L100" s="8"/>
      <c r="M100" s="8"/>
      <c r="N100" s="8"/>
      <c r="O100" s="9"/>
      <c r="P100" s="8"/>
      <c r="Q100" s="8"/>
      <c r="R100" s="8"/>
      <c r="S100" s="8"/>
      <c r="T100" s="8"/>
      <c r="U100" s="8"/>
      <c r="V100" s="8"/>
      <c r="Z100" s="9"/>
      <c r="AK100" s="9"/>
      <c r="AU100" s="9"/>
      <c r="BE100" s="9"/>
      <c r="BO100" s="9"/>
      <c r="BZ100" s="1"/>
      <c r="CK100" s="1"/>
    </row>
    <row r="101" spans="1:97">
      <c r="O101" s="10"/>
      <c r="Z101" s="10"/>
      <c r="AK101" s="10"/>
      <c r="AU101" s="10"/>
      <c r="BE101" s="10"/>
      <c r="BO101" s="10"/>
      <c r="BZ101" s="2"/>
      <c r="CK101" s="2"/>
    </row>
    <row r="102" spans="1:97">
      <c r="O102" s="10"/>
      <c r="Z102" s="10"/>
      <c r="AK102" s="10"/>
      <c r="AU102" s="10"/>
      <c r="BE102" s="10"/>
      <c r="BO102" s="10"/>
      <c r="BZ102" s="10"/>
      <c r="CK102" s="10"/>
    </row>
  </sheetData>
  <mergeCells count="103">
    <mergeCell ref="CA7:CF7"/>
    <mergeCell ref="AL7:AP7"/>
    <mergeCell ref="BB6:BB8"/>
    <mergeCell ref="BY6:BY8"/>
    <mergeCell ref="CJ6:CJ8"/>
    <mergeCell ref="AS6:AS8"/>
    <mergeCell ref="BF6:BJ6"/>
    <mergeCell ref="BK6:BK8"/>
    <mergeCell ref="BF7:BJ7"/>
    <mergeCell ref="BP7:BU7"/>
    <mergeCell ref="AL6:AP6"/>
    <mergeCell ref="BN6:BN8"/>
    <mergeCell ref="A1:CS1"/>
    <mergeCell ref="Z6:Z8"/>
    <mergeCell ref="AK6:AK8"/>
    <mergeCell ref="AU6:AU8"/>
    <mergeCell ref="BE6:BE8"/>
    <mergeCell ref="BO6:BO8"/>
    <mergeCell ref="BZ6:BZ8"/>
    <mergeCell ref="CK6:CK8"/>
    <mergeCell ref="AV7:AZ7"/>
    <mergeCell ref="BD6:BD8"/>
    <mergeCell ref="AA6:AF6"/>
    <mergeCell ref="AG6:AG8"/>
    <mergeCell ref="AA7:AF7"/>
    <mergeCell ref="AT6:AT8"/>
    <mergeCell ref="AV6:AZ6"/>
    <mergeCell ref="BA6:BA8"/>
    <mergeCell ref="A2:CS2"/>
    <mergeCell ref="CS6:CS8"/>
    <mergeCell ref="CL6:CP6"/>
    <mergeCell ref="AQ6:AQ8"/>
    <mergeCell ref="BY4:CS4"/>
    <mergeCell ref="BV6:BV8"/>
    <mergeCell ref="N4:AI4"/>
    <mergeCell ref="Y5:AG5"/>
    <mergeCell ref="A94:B98"/>
    <mergeCell ref="A89:B93"/>
    <mergeCell ref="C89:M89"/>
    <mergeCell ref="A81:A82"/>
    <mergeCell ref="B81:B82"/>
    <mergeCell ref="A3:A8"/>
    <mergeCell ref="B3:B8"/>
    <mergeCell ref="AR6:AR8"/>
    <mergeCell ref="AI6:AI8"/>
    <mergeCell ref="N3:CS3"/>
    <mergeCell ref="C4:C8"/>
    <mergeCell ref="C3:M3"/>
    <mergeCell ref="BL6:BL8"/>
    <mergeCell ref="BM6:BM8"/>
    <mergeCell ref="CH5:CI5"/>
    <mergeCell ref="CL7:CP7"/>
    <mergeCell ref="BY5:CG5"/>
    <mergeCell ref="W5:X5"/>
    <mergeCell ref="X6:X8"/>
    <mergeCell ref="AH5:AI5"/>
    <mergeCell ref="BC6:BC8"/>
    <mergeCell ref="BB5:BC5"/>
    <mergeCell ref="AH6:AH8"/>
    <mergeCell ref="N5:V5"/>
    <mergeCell ref="C97:M97"/>
    <mergeCell ref="N6:N8"/>
    <mergeCell ref="C98:M98"/>
    <mergeCell ref="C92:M93"/>
    <mergeCell ref="N85:CS88"/>
    <mergeCell ref="E85:M88"/>
    <mergeCell ref="V6:V8"/>
    <mergeCell ref="CQ6:CQ8"/>
    <mergeCell ref="AT5:BA5"/>
    <mergeCell ref="CJ5:CQ5"/>
    <mergeCell ref="CR5:CS5"/>
    <mergeCell ref="C90:M91"/>
    <mergeCell ref="BC56:BC57"/>
    <mergeCell ref="CS74:CS75"/>
    <mergeCell ref="BN5:BV5"/>
    <mergeCell ref="C81:C82"/>
    <mergeCell ref="D4:D8"/>
    <mergeCell ref="E4:E8"/>
    <mergeCell ref="CA6:CF6"/>
    <mergeCell ref="CG6:CG8"/>
    <mergeCell ref="G5:G8"/>
    <mergeCell ref="CH6:CH8"/>
    <mergeCell ref="CI6:CI8"/>
    <mergeCell ref="CR6:CR8"/>
    <mergeCell ref="BD5:BK5"/>
    <mergeCell ref="BP6:BU6"/>
    <mergeCell ref="W6:W8"/>
    <mergeCell ref="P6:U6"/>
    <mergeCell ref="P7:U7"/>
    <mergeCell ref="H5:M5"/>
    <mergeCell ref="AJ4:BC4"/>
    <mergeCell ref="C96:M96"/>
    <mergeCell ref="BD4:BX4"/>
    <mergeCell ref="BX6:BX8"/>
    <mergeCell ref="AR5:AS5"/>
    <mergeCell ref="BW5:BX5"/>
    <mergeCell ref="C94:M95"/>
    <mergeCell ref="BW6:BW8"/>
    <mergeCell ref="BL5:BM5"/>
    <mergeCell ref="Y6:Y8"/>
    <mergeCell ref="AJ5:AQ5"/>
    <mergeCell ref="AJ6:AJ8"/>
    <mergeCell ref="O6:O8"/>
  </mergeCells>
  <pageMargins left="0.27559055118110237" right="0.27559055118110237" top="0.31496062992125984" bottom="0.31496062992125984" header="0.51181102362204722" footer="0.51181102362204722"/>
  <pageSetup paperSize="9" scale="18" firstPageNumber="0" orientation="landscape" r:id="rId1"/>
  <rowBreaks count="1" manualBreakCount="1">
    <brk id="50" max="166" man="1"/>
  </rowBreaks>
  <colBreaks count="1" manualBreakCount="1"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УП  2022</vt:lpstr>
      <vt:lpstr>'УП 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Романова</dc:creator>
  <cp:lastModifiedBy>Admin</cp:lastModifiedBy>
  <cp:revision>0</cp:revision>
  <cp:lastPrinted>2022-04-18T10:31:57Z</cp:lastPrinted>
  <dcterms:created xsi:type="dcterms:W3CDTF">2006-09-28T05:33:49Z</dcterms:created>
  <dcterms:modified xsi:type="dcterms:W3CDTF">2022-06-22T05:31:15Z</dcterms:modified>
</cp:coreProperties>
</file>