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590"/>
  </bookViews>
  <sheets>
    <sheet name="Титульный лист" sheetId="2" r:id="rId1"/>
    <sheet name="УП  2022" sheetId="1" r:id="rId2"/>
  </sheets>
  <externalReferences>
    <externalReference r:id="rId3"/>
    <externalReference r:id="rId4"/>
  </externalReferences>
  <definedNames>
    <definedName name="МаксОтклПоЦиклу">[1]Нормы!$C$10</definedName>
    <definedName name="максотклпоциклу1">[2]Нормы!$C$10</definedName>
  </definedNames>
  <calcPr calcId="125725"/>
</workbook>
</file>

<file path=xl/calcChain.xml><?xml version="1.0" encoding="utf-8"?>
<calcChain xmlns="http://schemas.openxmlformats.org/spreadsheetml/2006/main">
  <c r="AK38" i="1"/>
  <c r="AK41"/>
  <c r="N21"/>
  <c r="N19" s="1"/>
  <c r="N62"/>
  <c r="X9" l="1"/>
  <c r="AH9"/>
  <c r="O24"/>
  <c r="E30" l="1"/>
  <c r="E26" s="1"/>
  <c r="E32"/>
  <c r="E36"/>
  <c r="E50"/>
  <c r="E58"/>
  <c r="E62"/>
  <c r="E66"/>
  <c r="CL82"/>
  <c r="CL80"/>
  <c r="CA80"/>
  <c r="BP80"/>
  <c r="O12"/>
  <c r="O13"/>
  <c r="N13" s="1"/>
  <c r="N10" s="1"/>
  <c r="N9" s="1"/>
  <c r="O14"/>
  <c r="O15"/>
  <c r="O16"/>
  <c r="O17"/>
  <c r="O18"/>
  <c r="O11"/>
  <c r="E49" l="1"/>
  <c r="E48" s="1"/>
  <c r="E19"/>
  <c r="E9" s="1"/>
  <c r="E74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K58"/>
  <c r="CL58"/>
  <c r="CM58"/>
  <c r="CN58"/>
  <c r="CO58"/>
  <c r="CP58"/>
  <c r="CQ58"/>
  <c r="CH58"/>
  <c r="CI58"/>
  <c r="CE58"/>
  <c r="BX48"/>
  <c r="CI50"/>
  <c r="L50"/>
  <c r="G50"/>
  <c r="CJ50"/>
  <c r="CK50"/>
  <c r="CL50"/>
  <c r="CM50"/>
  <c r="CN50"/>
  <c r="CO50"/>
  <c r="CP50"/>
  <c r="CQ50"/>
  <c r="BZ50"/>
  <c r="CA50"/>
  <c r="CB50"/>
  <c r="CC50"/>
  <c r="CD50"/>
  <c r="CE50"/>
  <c r="CF50"/>
  <c r="CG50"/>
  <c r="CE49" l="1"/>
  <c r="CE48" s="1"/>
  <c r="BD30"/>
  <c r="AT30"/>
  <c r="G30"/>
  <c r="AJ30"/>
  <c r="M30"/>
  <c r="L30"/>
  <c r="K30"/>
  <c r="I30"/>
  <c r="H30"/>
  <c r="D30"/>
  <c r="C30"/>
  <c r="M29"/>
  <c r="L29"/>
  <c r="K29"/>
  <c r="I29"/>
  <c r="H29"/>
  <c r="F30" l="1"/>
  <c r="AA15" l="1"/>
  <c r="O19"/>
  <c r="BO32" l="1"/>
  <c r="BQ32"/>
  <c r="BR32"/>
  <c r="BT32"/>
  <c r="BU32"/>
  <c r="BV32"/>
  <c r="BW32"/>
  <c r="BS32"/>
  <c r="D64" l="1"/>
  <c r="D62" s="1"/>
  <c r="K27"/>
  <c r="J27"/>
  <c r="I27"/>
  <c r="M67"/>
  <c r="L67"/>
  <c r="K67"/>
  <c r="I67"/>
  <c r="H67"/>
  <c r="M63"/>
  <c r="K63"/>
  <c r="I63"/>
  <c r="H63"/>
  <c r="M59"/>
  <c r="K59"/>
  <c r="I59"/>
  <c r="H59"/>
  <c r="H52"/>
  <c r="I52"/>
  <c r="M52"/>
  <c r="H53"/>
  <c r="I53"/>
  <c r="K53"/>
  <c r="M53"/>
  <c r="H54"/>
  <c r="I54"/>
  <c r="K54"/>
  <c r="M54"/>
  <c r="H55"/>
  <c r="I55"/>
  <c r="K55"/>
  <c r="M55"/>
  <c r="M51"/>
  <c r="M50" s="1"/>
  <c r="K51"/>
  <c r="K50" s="1"/>
  <c r="J51"/>
  <c r="J50" s="1"/>
  <c r="I51"/>
  <c r="I50" s="1"/>
  <c r="H51"/>
  <c r="H50" s="1"/>
  <c r="D54"/>
  <c r="D56"/>
  <c r="D57"/>
  <c r="D50" l="1"/>
  <c r="BW50" l="1"/>
  <c r="F55"/>
  <c r="CK36" l="1"/>
  <c r="CM36"/>
  <c r="CN36"/>
  <c r="CO36"/>
  <c r="CP36"/>
  <c r="CQ36"/>
  <c r="CR36"/>
  <c r="CH36"/>
  <c r="CG36"/>
  <c r="CF36"/>
  <c r="CD36"/>
  <c r="CC36"/>
  <c r="CB36"/>
  <c r="BZ36"/>
  <c r="BW36"/>
  <c r="BV36"/>
  <c r="BU36"/>
  <c r="BT36"/>
  <c r="BS36"/>
  <c r="BR36"/>
  <c r="BQ36"/>
  <c r="BO36"/>
  <c r="BL36"/>
  <c r="BK36"/>
  <c r="BJ36"/>
  <c r="BI36"/>
  <c r="BH36"/>
  <c r="BG36"/>
  <c r="BE36"/>
  <c r="AU36"/>
  <c r="AW36"/>
  <c r="AX36"/>
  <c r="AY36"/>
  <c r="AZ36"/>
  <c r="BA36"/>
  <c r="BB36"/>
  <c r="AK36"/>
  <c r="AM36"/>
  <c r="AN36"/>
  <c r="AO36"/>
  <c r="AP36"/>
  <c r="AQ36"/>
  <c r="AR36"/>
  <c r="M38"/>
  <c r="M39"/>
  <c r="M40"/>
  <c r="M41"/>
  <c r="M42"/>
  <c r="M43"/>
  <c r="M44"/>
  <c r="M45"/>
  <c r="M46"/>
  <c r="M47"/>
  <c r="M37"/>
  <c r="BN35"/>
  <c r="BN32" s="1"/>
  <c r="BN63"/>
  <c r="BN62" s="1"/>
  <c r="M36" l="1"/>
  <c r="BP36"/>
  <c r="BV50" l="1"/>
  <c r="BU50"/>
  <c r="BT50"/>
  <c r="BS50"/>
  <c r="BR50"/>
  <c r="BQ50"/>
  <c r="BO50"/>
  <c r="BL50"/>
  <c r="BK50"/>
  <c r="BJ50"/>
  <c r="BI50"/>
  <c r="BH50"/>
  <c r="BG50"/>
  <c r="BE50"/>
  <c r="AW50"/>
  <c r="AX50"/>
  <c r="AY50"/>
  <c r="AZ50"/>
  <c r="BA50"/>
  <c r="BB50"/>
  <c r="AU50"/>
  <c r="CJ60" l="1"/>
  <c r="CJ58" s="1"/>
  <c r="CK26"/>
  <c r="CM26"/>
  <c r="CN26"/>
  <c r="CO26"/>
  <c r="CP26"/>
  <c r="CQ26"/>
  <c r="CR26"/>
  <c r="BZ26"/>
  <c r="CB26"/>
  <c r="CC26"/>
  <c r="CD26"/>
  <c r="CF26"/>
  <c r="CG26"/>
  <c r="CH26"/>
  <c r="BO26"/>
  <c r="BQ26"/>
  <c r="BR26"/>
  <c r="BS26"/>
  <c r="BT26"/>
  <c r="BU26"/>
  <c r="BV26"/>
  <c r="BW26"/>
  <c r="BE26"/>
  <c r="BG26"/>
  <c r="BH26"/>
  <c r="BI26"/>
  <c r="BJ26"/>
  <c r="BK26"/>
  <c r="BL26"/>
  <c r="AU26"/>
  <c r="AW26"/>
  <c r="AX26"/>
  <c r="AY26"/>
  <c r="AZ26"/>
  <c r="BA26"/>
  <c r="BB26"/>
  <c r="AK26"/>
  <c r="AM26"/>
  <c r="AN26"/>
  <c r="AO26"/>
  <c r="AP26"/>
  <c r="AQ26"/>
  <c r="AR26"/>
  <c r="CL62"/>
  <c r="CM62"/>
  <c r="CN62"/>
  <c r="CO62"/>
  <c r="CP62"/>
  <c r="CQ62"/>
  <c r="CK62"/>
  <c r="BY58"/>
  <c r="BN54"/>
  <c r="CB58"/>
  <c r="CC58"/>
  <c r="CD58"/>
  <c r="CF58"/>
  <c r="CG58"/>
  <c r="BZ58"/>
  <c r="BY56"/>
  <c r="BY50" s="1"/>
  <c r="BN36"/>
  <c r="BF36"/>
  <c r="BD46"/>
  <c r="BD36" s="1"/>
  <c r="AV45"/>
  <c r="AV36" s="1"/>
  <c r="AT45"/>
  <c r="BY42"/>
  <c r="AJ41"/>
  <c r="CJ36" l="1"/>
  <c r="CL36"/>
  <c r="BY36"/>
  <c r="CA36"/>
  <c r="CA58"/>
  <c r="BN50"/>
  <c r="BP50"/>
  <c r="BP32"/>
  <c r="BD54"/>
  <c r="M33" l="1"/>
  <c r="M34"/>
  <c r="M35"/>
  <c r="M27"/>
  <c r="M28"/>
  <c r="M31"/>
  <c r="M66"/>
  <c r="L66"/>
  <c r="K66"/>
  <c r="L62"/>
  <c r="H38"/>
  <c r="I38"/>
  <c r="K38"/>
  <c r="I39"/>
  <c r="K39"/>
  <c r="L39"/>
  <c r="H40"/>
  <c r="I40"/>
  <c r="K40"/>
  <c r="I41"/>
  <c r="K41"/>
  <c r="L41"/>
  <c r="H42"/>
  <c r="I42"/>
  <c r="K42"/>
  <c r="L42"/>
  <c r="I43"/>
  <c r="K43"/>
  <c r="L43"/>
  <c r="H44"/>
  <c r="I44"/>
  <c r="K44"/>
  <c r="L44"/>
  <c r="H45"/>
  <c r="I45"/>
  <c r="J45"/>
  <c r="K45"/>
  <c r="L45"/>
  <c r="I46"/>
  <c r="K46"/>
  <c r="L46"/>
  <c r="H47"/>
  <c r="I47"/>
  <c r="K47"/>
  <c r="L47"/>
  <c r="K37"/>
  <c r="I37"/>
  <c r="H37"/>
  <c r="K34"/>
  <c r="L34"/>
  <c r="I35"/>
  <c r="K35"/>
  <c r="L35"/>
  <c r="L33"/>
  <c r="K33"/>
  <c r="I33"/>
  <c r="H33"/>
  <c r="H28"/>
  <c r="I28"/>
  <c r="K28"/>
  <c r="L28"/>
  <c r="H31"/>
  <c r="H26" s="1"/>
  <c r="I31"/>
  <c r="K31"/>
  <c r="L31"/>
  <c r="L36" l="1"/>
  <c r="K36"/>
  <c r="I36"/>
  <c r="J36"/>
  <c r="H36"/>
  <c r="L26"/>
  <c r="K32"/>
  <c r="K58"/>
  <c r="M62"/>
  <c r="J26"/>
  <c r="M58"/>
  <c r="M49" s="1"/>
  <c r="K62"/>
  <c r="L58"/>
  <c r="L49" s="1"/>
  <c r="F47"/>
  <c r="I26"/>
  <c r="M26"/>
  <c r="K26"/>
  <c r="M32"/>
  <c r="K19"/>
  <c r="K10"/>
  <c r="K9" s="1"/>
  <c r="K49" l="1"/>
  <c r="M48"/>
  <c r="K48"/>
  <c r="K74" l="1"/>
  <c r="CR49"/>
  <c r="CN49"/>
  <c r="CJ64"/>
  <c r="CJ62" s="1"/>
  <c r="CJ49" s="1"/>
  <c r="CH49"/>
  <c r="CG66"/>
  <c r="CF66"/>
  <c r="CD66"/>
  <c r="CC66"/>
  <c r="CB66"/>
  <c r="CA66"/>
  <c r="BZ66"/>
  <c r="CF49" l="1"/>
  <c r="CL49"/>
  <c r="CC49"/>
  <c r="CP49"/>
  <c r="CA49"/>
  <c r="CO49"/>
  <c r="CB49"/>
  <c r="BZ49"/>
  <c r="CD49"/>
  <c r="CK49"/>
  <c r="CG49"/>
  <c r="CQ49"/>
  <c r="CM49"/>
  <c r="BO66"/>
  <c r="BQ66"/>
  <c r="BR66"/>
  <c r="BS66"/>
  <c r="BT66"/>
  <c r="BU66"/>
  <c r="BV66"/>
  <c r="G45"/>
  <c r="BD50"/>
  <c r="AT51"/>
  <c r="AW49"/>
  <c r="AX49"/>
  <c r="AY49"/>
  <c r="AZ49"/>
  <c r="BA49"/>
  <c r="BF50" l="1"/>
  <c r="F52"/>
  <c r="F50" s="1"/>
  <c r="BP26"/>
  <c r="AT50"/>
  <c r="AT49" s="1"/>
  <c r="AV50"/>
  <c r="AV49" s="1"/>
  <c r="BN49"/>
  <c r="BP66"/>
  <c r="BT49"/>
  <c r="BT48" s="1"/>
  <c r="BT74" s="1"/>
  <c r="BY49"/>
  <c r="BW49" l="1"/>
  <c r="D44"/>
  <c r="D46"/>
  <c r="D47"/>
  <c r="D36" l="1"/>
  <c r="C47"/>
  <c r="C46"/>
  <c r="C45"/>
  <c r="C44"/>
  <c r="F41"/>
  <c r="AT36"/>
  <c r="BL32"/>
  <c r="BK32"/>
  <c r="BJ32"/>
  <c r="BI32"/>
  <c r="BH32"/>
  <c r="BG32"/>
  <c r="BE32"/>
  <c r="BD32"/>
  <c r="AK32"/>
  <c r="AM32"/>
  <c r="AN32"/>
  <c r="AO32"/>
  <c r="AP32"/>
  <c r="AQ32"/>
  <c r="AR32"/>
  <c r="BF26"/>
  <c r="AV26"/>
  <c r="BD26"/>
  <c r="Y13"/>
  <c r="Y16"/>
  <c r="BY26" l="1"/>
  <c r="AJ26"/>
  <c r="CJ26"/>
  <c r="AT26"/>
  <c r="BN26"/>
  <c r="AJ36"/>
  <c r="AL36"/>
  <c r="CL26"/>
  <c r="CL79" s="1"/>
  <c r="CA26"/>
  <c r="AL26"/>
  <c r="BF32"/>
  <c r="G37"/>
  <c r="F39"/>
  <c r="AJ32"/>
  <c r="AL32"/>
  <c r="F36" l="1"/>
  <c r="G36"/>
  <c r="CJ48"/>
  <c r="D60" l="1"/>
  <c r="D33"/>
  <c r="D20"/>
  <c r="O10"/>
  <c r="O9" s="1"/>
  <c r="Q10"/>
  <c r="R10"/>
  <c r="S10"/>
  <c r="T10"/>
  <c r="U10"/>
  <c r="V10"/>
  <c r="W10"/>
  <c r="Z10"/>
  <c r="Q19"/>
  <c r="R19"/>
  <c r="S19"/>
  <c r="T19"/>
  <c r="U19"/>
  <c r="U9" s="1"/>
  <c r="V19"/>
  <c r="W19"/>
  <c r="Z19"/>
  <c r="AB19"/>
  <c r="AC19"/>
  <c r="AD19"/>
  <c r="AE19"/>
  <c r="AF19"/>
  <c r="AG19"/>
  <c r="J58"/>
  <c r="D16"/>
  <c r="M10"/>
  <c r="Z9" l="1"/>
  <c r="W9"/>
  <c r="W74" s="1"/>
  <c r="V9"/>
  <c r="T9"/>
  <c r="S9"/>
  <c r="R9"/>
  <c r="Q9"/>
  <c r="D58"/>
  <c r="D26"/>
  <c r="D77"/>
  <c r="L10"/>
  <c r="I32"/>
  <c r="H32"/>
  <c r="D32"/>
  <c r="J32"/>
  <c r="H66"/>
  <c r="L32"/>
  <c r="H19"/>
  <c r="D10"/>
  <c r="J66"/>
  <c r="M19"/>
  <c r="M9" s="1"/>
  <c r="L19"/>
  <c r="P10"/>
  <c r="D19"/>
  <c r="D9" s="1"/>
  <c r="P19"/>
  <c r="J10"/>
  <c r="I19"/>
  <c r="I62"/>
  <c r="I66"/>
  <c r="H62"/>
  <c r="I58"/>
  <c r="I49" s="1"/>
  <c r="J62"/>
  <c r="J49" s="1"/>
  <c r="J19"/>
  <c r="I10"/>
  <c r="I9" s="1"/>
  <c r="H10"/>
  <c r="H9" s="1"/>
  <c r="H58"/>
  <c r="H49" s="1"/>
  <c r="D66"/>
  <c r="J9" l="1"/>
  <c r="P9"/>
  <c r="L9"/>
  <c r="M74"/>
  <c r="D49"/>
  <c r="D48" s="1"/>
  <c r="H48"/>
  <c r="I48"/>
  <c r="D76" l="1"/>
  <c r="D74"/>
  <c r="I74"/>
  <c r="H74"/>
  <c r="C64"/>
  <c r="BB49"/>
  <c r="F26" l="1"/>
  <c r="G26"/>
  <c r="C33"/>
  <c r="F58"/>
  <c r="G58"/>
  <c r="F62"/>
  <c r="G62"/>
  <c r="F66"/>
  <c r="G66"/>
  <c r="BN48"/>
  <c r="CN48"/>
  <c r="CN74" s="1"/>
  <c r="CO48"/>
  <c r="CO74" s="1"/>
  <c r="C57"/>
  <c r="C56"/>
  <c r="CC48"/>
  <c r="CC74" s="1"/>
  <c r="BO49"/>
  <c r="BQ49"/>
  <c r="BR49"/>
  <c r="BS49"/>
  <c r="BU49"/>
  <c r="BV49"/>
  <c r="C60"/>
  <c r="BE49"/>
  <c r="BG49"/>
  <c r="BH49"/>
  <c r="BI49"/>
  <c r="BJ49"/>
  <c r="BK49"/>
  <c r="BL49"/>
  <c r="BL48" s="1"/>
  <c r="BL74" s="1"/>
  <c r="AU49"/>
  <c r="CK48"/>
  <c r="CR48"/>
  <c r="CR74" s="1"/>
  <c r="C16"/>
  <c r="F32" l="1"/>
  <c r="G32"/>
  <c r="BA48"/>
  <c r="AY48"/>
  <c r="BU48"/>
  <c r="BU74" s="1"/>
  <c r="BY48"/>
  <c r="BH48"/>
  <c r="BH74" s="1"/>
  <c r="BZ48"/>
  <c r="BK48"/>
  <c r="BK74" s="1"/>
  <c r="BO48"/>
  <c r="BR48"/>
  <c r="BR74" s="1"/>
  <c r="AX48"/>
  <c r="BJ48"/>
  <c r="BJ74" s="1"/>
  <c r="BS48"/>
  <c r="BS74" s="1"/>
  <c r="CD48"/>
  <c r="CD74" s="1"/>
  <c r="AA19"/>
  <c r="AT48"/>
  <c r="F49"/>
  <c r="G49"/>
  <c r="BI48"/>
  <c r="BI74" s="1"/>
  <c r="AU48"/>
  <c r="BE48"/>
  <c r="C26" l="1"/>
  <c r="BD49"/>
  <c r="BD48" s="1"/>
  <c r="C32"/>
  <c r="G19"/>
  <c r="F19"/>
  <c r="Y10" l="1"/>
  <c r="C10"/>
  <c r="Y19"/>
  <c r="Y9" s="1"/>
  <c r="C19"/>
  <c r="C9" s="1"/>
  <c r="AA10"/>
  <c r="AA9" s="1"/>
  <c r="C75" l="1"/>
  <c r="F10"/>
  <c r="F9" s="1"/>
  <c r="G10"/>
  <c r="G9" s="1"/>
  <c r="C74" l="1"/>
  <c r="AY74"/>
  <c r="AR74"/>
  <c r="AC10"/>
  <c r="AC9" s="1"/>
  <c r="AD10"/>
  <c r="AD9" s="1"/>
  <c r="AE10"/>
  <c r="AE9" s="1"/>
  <c r="AF10"/>
  <c r="AF9" s="1"/>
  <c r="AG10"/>
  <c r="AG9" s="1"/>
  <c r="U74"/>
  <c r="V74"/>
  <c r="AN74" l="1"/>
  <c r="AO74"/>
  <c r="AP74"/>
  <c r="AQ74"/>
  <c r="AE74"/>
  <c r="BB74"/>
  <c r="S74"/>
  <c r="R74"/>
  <c r="Q74"/>
  <c r="AD74"/>
  <c r="BA74"/>
  <c r="AX74"/>
  <c r="AG74"/>
  <c r="AC74"/>
  <c r="AF74"/>
  <c r="T74"/>
  <c r="AL74"/>
  <c r="AH74" l="1"/>
  <c r="CQ48"/>
  <c r="CQ74" s="1"/>
  <c r="CP48" l="1"/>
  <c r="CP74" s="1"/>
  <c r="CF48"/>
  <c r="CF74" s="1"/>
  <c r="CG48"/>
  <c r="CG74" s="1"/>
  <c r="BP49"/>
  <c r="BF49"/>
  <c r="AZ48"/>
  <c r="AZ74" s="1"/>
  <c r="CM48"/>
  <c r="CM74" s="1"/>
  <c r="BW48"/>
  <c r="BW74" s="1"/>
  <c r="AV48" l="1"/>
  <c r="AV74" s="1"/>
  <c r="CH48"/>
  <c r="CH74" s="1"/>
  <c r="AM74"/>
  <c r="AW48"/>
  <c r="AW74" s="1"/>
  <c r="CB48"/>
  <c r="CB74" s="1"/>
  <c r="J48"/>
  <c r="J74" s="1"/>
  <c r="BV48"/>
  <c r="BV74" s="1"/>
  <c r="CA48"/>
  <c r="CA74" s="1"/>
  <c r="L48"/>
  <c r="L74" s="1"/>
  <c r="CL48"/>
  <c r="CL74" s="1"/>
  <c r="BQ48" l="1"/>
  <c r="BQ74" s="1"/>
  <c r="BP48"/>
  <c r="BP74" s="1"/>
  <c r="BF48"/>
  <c r="BF74" s="1"/>
  <c r="BG48"/>
  <c r="BG74" s="1"/>
  <c r="G48" l="1"/>
  <c r="G74" s="1"/>
  <c r="F48" l="1"/>
  <c r="F74" s="1"/>
  <c r="P74" l="1"/>
  <c r="AA74" l="1"/>
  <c r="AB10"/>
  <c r="AB9" s="1"/>
  <c r="AB74" l="1"/>
</calcChain>
</file>

<file path=xl/sharedStrings.xml><?xml version="1.0" encoding="utf-8"?>
<sst xmlns="http://schemas.openxmlformats.org/spreadsheetml/2006/main" count="347" uniqueCount="185">
  <si>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</si>
  <si>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</si>
  <si>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</si>
  <si>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</si>
  <si>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</si>
  <si>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Форма промежуточной аттестации</t>
  </si>
  <si>
    <t>учебные занятия</t>
  </si>
  <si>
    <t>урок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</si>
  <si>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</si>
  <si>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</si>
  <si>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</si>
  <si>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</si>
  <si>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</si>
  <si>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</si>
  <si>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П.00</t>
  </si>
  <si>
    <t>ОП.00</t>
  </si>
  <si>
    <t>Профессиональные модули</t>
  </si>
  <si>
    <t>МДК.01.01</t>
  </si>
  <si>
    <t>МДК.01.02</t>
  </si>
  <si>
    <t>МДК.02.01</t>
  </si>
  <si>
    <t>Государственная итоговая аттестация</t>
  </si>
  <si>
    <t>Итого</t>
  </si>
  <si>
    <t>Зачетов</t>
  </si>
  <si>
    <t>консультация</t>
  </si>
  <si>
    <t>самостоятельная работа</t>
  </si>
  <si>
    <t>количество часов</t>
  </si>
  <si>
    <t>4 курс</t>
  </si>
  <si>
    <t>Иностранный язык в профессиональной деятельности</t>
  </si>
  <si>
    <t>ПП.00</t>
  </si>
  <si>
    <t>Профессиональный цикл</t>
  </si>
  <si>
    <t>в том числе</t>
  </si>
  <si>
    <t>Промежуточная аттестация</t>
  </si>
  <si>
    <t>Индекс</t>
  </si>
  <si>
    <t>Дисциплин и МДК</t>
  </si>
  <si>
    <t>Учебной практики</t>
  </si>
  <si>
    <t>Экзаменов</t>
  </si>
  <si>
    <t>ДЗ</t>
  </si>
  <si>
    <t>Э</t>
  </si>
  <si>
    <t>Астрономия</t>
  </si>
  <si>
    <t>Учебная практика</t>
  </si>
  <si>
    <t>Производственная практика</t>
  </si>
  <si>
    <t>Основы безопасности жизнедеятельности</t>
  </si>
  <si>
    <t>Безопасность жизнедеятельности</t>
  </si>
  <si>
    <t>во взаимодействии с преподавателем</t>
  </si>
  <si>
    <t>семинар</t>
  </si>
  <si>
    <t>лекция</t>
  </si>
  <si>
    <t>индивидуальный проект</t>
  </si>
  <si>
    <t>Всего занятий, час</t>
  </si>
  <si>
    <t>Объем работы обучающихся во взаимодействии с преподавателем (час)</t>
  </si>
  <si>
    <t>лабораторное/практическое занятие</t>
  </si>
  <si>
    <t>форма промежуточной аттестации</t>
  </si>
  <si>
    <t>Обучение по циклам</t>
  </si>
  <si>
    <t>Дифференцированных зачетов</t>
  </si>
  <si>
    <t>3 План учебного процесса</t>
  </si>
  <si>
    <t>ОД.00</t>
  </si>
  <si>
    <t>1 нед</t>
  </si>
  <si>
    <t>6 нед</t>
  </si>
  <si>
    <t>2 нед</t>
  </si>
  <si>
    <t>ИТОГО по образовательной программе</t>
  </si>
  <si>
    <t xml:space="preserve">Информатика </t>
  </si>
  <si>
    <t>Физика</t>
  </si>
  <si>
    <t>ОГСЭ.00</t>
  </si>
  <si>
    <t>Экологические основы природопользования</t>
  </si>
  <si>
    <t>ЕН.01</t>
  </si>
  <si>
    <t>ЕН.02</t>
  </si>
  <si>
    <t>ЕН.03</t>
  </si>
  <si>
    <t>ЕН.00</t>
  </si>
  <si>
    <t>ОГСЭ.01</t>
  </si>
  <si>
    <t>Основы философии</t>
  </si>
  <si>
    <t>ОГСЭ.02</t>
  </si>
  <si>
    <t>ОГСЭ.03</t>
  </si>
  <si>
    <t>ОГСЭ.04</t>
  </si>
  <si>
    <t>ОП. 01</t>
  </si>
  <si>
    <t>ОП. 02</t>
  </si>
  <si>
    <t>ОП. 10</t>
  </si>
  <si>
    <t>Информационные технологии в профессиональной деятельности</t>
  </si>
  <si>
    <t>Правовые основы профессиональной деятельности</t>
  </si>
  <si>
    <t>ПМ. 01</t>
  </si>
  <si>
    <t>УП. 01</t>
  </si>
  <si>
    <t>ПП. 01</t>
  </si>
  <si>
    <t>ПМ 02</t>
  </si>
  <si>
    <t>УП. 02</t>
  </si>
  <si>
    <t>ПП. 02</t>
  </si>
  <si>
    <t>ПМ 03</t>
  </si>
  <si>
    <t>УП. 03</t>
  </si>
  <si>
    <t>ПП. 03</t>
  </si>
  <si>
    <t>ПДП.00</t>
  </si>
  <si>
    <t xml:space="preserve">Преддипломная практика </t>
  </si>
  <si>
    <t>курсовой проет/работа</t>
  </si>
  <si>
    <t>4 нед</t>
  </si>
  <si>
    <t>курсовой проект/работа</t>
  </si>
  <si>
    <t>Производственной практики (по профилю специальности)</t>
  </si>
  <si>
    <t>Учебная практика и производственная практика (по профилю специальности)</t>
  </si>
  <si>
    <t>Производственная практика (преддипломная)</t>
  </si>
  <si>
    <t>7 нед</t>
  </si>
  <si>
    <t>ПА.00</t>
  </si>
  <si>
    <t>ГИА.00</t>
  </si>
  <si>
    <t>Психология общения</t>
  </si>
  <si>
    <t xml:space="preserve">Инженерная графика </t>
  </si>
  <si>
    <t>Электротехника</t>
  </si>
  <si>
    <t xml:space="preserve">Метрология, стандартизация и  сертификация </t>
  </si>
  <si>
    <t xml:space="preserve">Техническая механика </t>
  </si>
  <si>
    <t>ОП. 03</t>
  </si>
  <si>
    <t>ОП. 04</t>
  </si>
  <si>
    <t xml:space="preserve">Материаловедение </t>
  </si>
  <si>
    <t>ОП. 05</t>
  </si>
  <si>
    <t>ОП. 06</t>
  </si>
  <si>
    <t>ОП. 07</t>
  </si>
  <si>
    <t>ОП. 08</t>
  </si>
  <si>
    <t>Охрана труда</t>
  </si>
  <si>
    <t xml:space="preserve">Электробезопасность </t>
  </si>
  <si>
    <t>Основы электроники и схемотехники</t>
  </si>
  <si>
    <t>ОП. 09</t>
  </si>
  <si>
    <t>ОП.11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</si>
  <si>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</si>
  <si>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>МДК.01.03</t>
  </si>
  <si>
    <t>МДК.01.04</t>
  </si>
  <si>
    <t>МДК.01.05</t>
  </si>
  <si>
    <t>Электрические машины и аппараты</t>
  </si>
  <si>
    <t xml:space="preserve">Электроснабжение </t>
  </si>
  <si>
    <t>Основы технической эксплуатации и обслуживания электрического и электромеханического оборудования</t>
  </si>
  <si>
    <t xml:space="preserve">Электрическое и электромеханическое оборудование </t>
  </si>
  <si>
    <t>Техническое регулирование и контроль качества электрического и электромеханического оборудования</t>
  </si>
  <si>
    <t>Выполнение сервисного обслуживания бытовых машин и приборов</t>
  </si>
  <si>
    <t xml:space="preserve">Типовые технологические процессы обслуживания бытовых машин  и приборов </t>
  </si>
  <si>
    <t xml:space="preserve">Организация деятельности производственного подразделения  </t>
  </si>
  <si>
    <t>Планирование и организация работы структурного подразделения</t>
  </si>
  <si>
    <t>Выполнение  работ   по  профессии  18590 Слесарь-электрик по ремонту электрооборудования</t>
  </si>
  <si>
    <t>МДК 03.01</t>
  </si>
  <si>
    <t>ОГСЭ.05</t>
  </si>
  <si>
    <t>3 семестр 
16 недель</t>
  </si>
  <si>
    <t xml:space="preserve">4 семестр 
23 недели </t>
  </si>
  <si>
    <t>Всего, час</t>
  </si>
  <si>
    <t xml:space="preserve">ИТОГО за семестр,
 час
</t>
  </si>
  <si>
    <t>Производственной практики (преддипломной)</t>
  </si>
  <si>
    <t>ИТОГО по дисциплине/МДК/практике/ПМ, 
час</t>
  </si>
  <si>
    <t>Общеобразовательный  цикл</t>
  </si>
  <si>
    <t>Общеобразовательные базовые учебные предметы</t>
  </si>
  <si>
    <t>Общий гуманитарный и социально-экономический учебный  цикл</t>
  </si>
  <si>
    <t>Математический и общий естественнонаучный учебный цикл</t>
  </si>
  <si>
    <t>Общепрофессиональные дисциплины</t>
  </si>
  <si>
    <t>ОДБ.01</t>
  </si>
  <si>
    <t>ОДБ.02</t>
  </si>
  <si>
    <t>ОДБ.03</t>
  </si>
  <si>
    <t>ОДБ. 04</t>
  </si>
  <si>
    <t>ОДБ.06</t>
  </si>
  <si>
    <t>ОДБ.07</t>
  </si>
  <si>
    <t>ОДБ.08</t>
  </si>
  <si>
    <t>ОДБ.00</t>
  </si>
  <si>
    <t>Химия</t>
  </si>
  <si>
    <t>1 семестр 
17 нед</t>
  </si>
  <si>
    <t xml:space="preserve">2 семестр  
22 недели </t>
  </si>
  <si>
    <t>5 семестр  
16 недель</t>
  </si>
  <si>
    <t>6 семестр 
15 недель</t>
  </si>
  <si>
    <t xml:space="preserve">7 семестр 
16 недель </t>
  </si>
  <si>
    <t>8 семестр 
практика</t>
  </si>
  <si>
    <t>Компьютерная графика</t>
  </si>
  <si>
    <t>ПМ 04</t>
  </si>
  <si>
    <t>МДК 04.01</t>
  </si>
  <si>
    <t>УП. 04</t>
  </si>
  <si>
    <t>ПП. 04</t>
  </si>
  <si>
    <t>Организация технического обслуживания и ремонта</t>
  </si>
  <si>
    <t>КЭ</t>
  </si>
  <si>
    <t>ЭК</t>
  </si>
  <si>
    <t>5нед</t>
  </si>
  <si>
    <t>3 нед</t>
  </si>
  <si>
    <t>10 нед</t>
  </si>
  <si>
    <t>в том числе практическая подготовка</t>
  </si>
  <si>
    <t>ПА</t>
  </si>
  <si>
    <t>Учебная нагрузка обучающихся, час</t>
  </si>
  <si>
    <t>Общеобразовательные углубленные учебные предметы</t>
  </si>
  <si>
    <t>ДД.00</t>
  </si>
  <si>
    <t>Дополнительные учебные предметы</t>
  </si>
  <si>
    <t>ДД.01</t>
  </si>
  <si>
    <t>ОДБ.05</t>
  </si>
  <si>
    <t>Индивидуальный проект</t>
  </si>
  <si>
    <t xml:space="preserve">Государственная итоговая аттестация: 
всего 6 недель:
(с 17.05.2025 по 27.06.2025)
</t>
  </si>
  <si>
    <t xml:space="preserve">Выпускная квалификационная работа: дипломный проект. Демонстрационный экзамен включается в выпускную квалификационную работу.
Выполнение дипломного проекта с 17.05.2025 по 13.06.2025.
Защита выпускной квалификационной работы: с 14.06.2025 по 27.06.2025.
</t>
  </si>
  <si>
    <t>Родной язык</t>
  </si>
  <si>
    <t xml:space="preserve">Специальность 13.02.11  Техническая эксплуатация и обслуживание электрического и электромеханического оборудования (по отраслям), 2022 год начала подготовки </t>
  </si>
  <si>
    <t>ОДУ.00</t>
  </si>
  <si>
    <t>ОДУ.10</t>
  </si>
  <si>
    <t>ОДУ.11</t>
  </si>
  <si>
    <t>ОДУ.12</t>
  </si>
  <si>
    <t>Математика: алгебра и начала математического анализа, геометрия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</si>
</sst>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_(&quot;$&quot;* #,##0.00_);_(&quot;$&quot;* \(#,##0.00\);_(&quot;$&quot;* &quot;-&quot;??_);_(@_)"/>
    <numFmt numFmtId="166" formatCode="0.0"/>
    <numFmt numFmtId="167" formatCode="&quot;Да&quot;;&quot;Да&quot;;&quot;Нет&quot;"/>
  </numFmts>
  <fonts count="27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color theme="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CCCC"/>
      </patternFill>
    </fill>
    <fill>
      <patternFill patternType="solid">
        <fgColor rgb="FFFFFF00"/>
        <bgColor rgb="FF33CC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9933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rgb="FF99330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99330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9933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2" fillId="0" borderId="0"/>
    <xf numFmtId="0" fontId="4" fillId="0" borderId="0"/>
    <xf numFmtId="0" fontId="10" fillId="0" borderId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15">
    <xf numFmtId="0" fontId="0" fillId="0" borderId="0" xfId="0"/>
    <xf numFmtId="166" fontId="9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6" borderId="0" xfId="0" applyNumberFormat="1" applyFont="1" applyFill="1"/>
    <xf numFmtId="0" fontId="6" fillId="2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Alignment="1">
      <alignment vertic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textRotation="90"/>
    </xf>
    <xf numFmtId="0" fontId="7" fillId="4" borderId="1" xfId="0" applyNumberFormat="1" applyFont="1" applyFill="1" applyBorder="1" applyAlignment="1">
      <alignment horizontal="center" vertical="center" textRotation="90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NumberFormat="1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left" vertical="center" wrapText="1"/>
    </xf>
    <xf numFmtId="0" fontId="7" fillId="20" borderId="1" xfId="0" applyNumberFormat="1" applyFont="1" applyFill="1" applyBorder="1" applyAlignment="1">
      <alignment horizontal="center" vertical="center"/>
    </xf>
    <xf numFmtId="0" fontId="7" fillId="21" borderId="1" xfId="0" applyNumberFormat="1" applyFont="1" applyFill="1" applyBorder="1" applyAlignment="1">
      <alignment horizontal="center" vertical="center"/>
    </xf>
    <xf numFmtId="0" fontId="7" fillId="31" borderId="1" xfId="0" applyNumberFormat="1" applyFont="1" applyFill="1" applyBorder="1" applyAlignment="1">
      <alignment horizontal="center" vertical="center"/>
    </xf>
    <xf numFmtId="0" fontId="7" fillId="20" borderId="18" xfId="0" applyNumberFormat="1" applyFont="1" applyFill="1" applyBorder="1" applyAlignment="1">
      <alignment horizontal="center" vertical="center"/>
    </xf>
    <xf numFmtId="0" fontId="7" fillId="25" borderId="1" xfId="0" quotePrefix="1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5" fillId="13" borderId="1" xfId="0" applyNumberFormat="1" applyFont="1" applyFill="1" applyBorder="1" applyAlignment="1">
      <alignment horizontal="center" vertical="center"/>
    </xf>
    <xf numFmtId="0" fontId="7" fillId="22" borderId="1" xfId="0" applyNumberFormat="1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7" fillId="24" borderId="1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1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23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7" fillId="4" borderId="18" xfId="0" applyNumberFormat="1" applyFont="1" applyFill="1" applyBorder="1" applyAlignment="1">
      <alignment horizontal="center" vertical="center"/>
    </xf>
    <xf numFmtId="0" fontId="7" fillId="23" borderId="1" xfId="0" applyNumberFormat="1" applyFont="1" applyFill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12" borderId="1" xfId="0" applyNumberFormat="1" applyFont="1" applyFill="1" applyBorder="1" applyAlignment="1">
      <alignment horizontal="center" vertical="center"/>
    </xf>
    <xf numFmtId="0" fontId="15" fillId="25" borderId="1" xfId="0" applyNumberFormat="1" applyFont="1" applyFill="1" applyBorder="1" applyAlignment="1">
      <alignment horizontal="center" vertical="center"/>
    </xf>
    <xf numFmtId="0" fontId="15" fillId="28" borderId="1" xfId="0" applyNumberFormat="1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>
      <alignment horizontal="center" vertical="center"/>
    </xf>
    <xf numFmtId="0" fontId="7" fillId="15" borderId="1" xfId="0" applyNumberFormat="1" applyFont="1" applyFill="1" applyBorder="1" applyAlignment="1">
      <alignment horizontal="center" vertical="center"/>
    </xf>
    <xf numFmtId="0" fontId="15" fillId="27" borderId="1" xfId="0" applyNumberFormat="1" applyFont="1" applyFill="1" applyBorder="1" applyAlignment="1">
      <alignment horizontal="center" vertical="center"/>
    </xf>
    <xf numFmtId="0" fontId="15" fillId="30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/>
    <xf numFmtId="0" fontId="15" fillId="5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/>
    <xf numFmtId="0" fontId="14" fillId="23" borderId="1" xfId="0" applyNumberFormat="1" applyFont="1" applyFill="1" applyBorder="1"/>
    <xf numFmtId="0" fontId="14" fillId="2" borderId="1" xfId="0" applyNumberFormat="1" applyFont="1" applyFill="1" applyBorder="1"/>
    <xf numFmtId="0" fontId="7" fillId="21" borderId="18" xfId="0" applyNumberFormat="1" applyFont="1" applyFill="1" applyBorder="1" applyAlignment="1">
      <alignment horizontal="center" vertical="center"/>
    </xf>
    <xf numFmtId="0" fontId="7" fillId="25" borderId="1" xfId="0" applyNumberFormat="1" applyFont="1" applyFill="1" applyBorder="1" applyAlignment="1">
      <alignment horizontal="center" vertical="center"/>
    </xf>
    <xf numFmtId="0" fontId="7" fillId="28" borderId="1" xfId="0" applyNumberFormat="1" applyFont="1" applyFill="1" applyBorder="1" applyAlignment="1">
      <alignment horizontal="center" vertical="center"/>
    </xf>
    <xf numFmtId="0" fontId="15" fillId="26" borderId="1" xfId="0" applyNumberFormat="1" applyFont="1" applyFill="1" applyBorder="1" applyAlignment="1">
      <alignment horizontal="center" vertical="center"/>
    </xf>
    <xf numFmtId="0" fontId="15" fillId="29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4" fillId="23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7" fillId="8" borderId="1" xfId="0" applyNumberFormat="1" applyFont="1" applyFill="1" applyBorder="1" applyAlignment="1">
      <alignment horizontal="center" vertical="center"/>
    </xf>
    <xf numFmtId="0" fontId="7" fillId="8" borderId="18" xfId="0" applyNumberFormat="1" applyFont="1" applyFill="1" applyBorder="1" applyAlignment="1">
      <alignment horizontal="center" vertical="center"/>
    </xf>
    <xf numFmtId="0" fontId="15" fillId="4" borderId="23" xfId="0" applyNumberFormat="1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>
      <alignment horizontal="left" vertical="center" wrapText="1"/>
    </xf>
    <xf numFmtId="0" fontId="15" fillId="24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/>
    <xf numFmtId="0" fontId="16" fillId="7" borderId="2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7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17" borderId="1" xfId="0" applyNumberFormat="1" applyFont="1" applyFill="1" applyBorder="1" applyAlignment="1">
      <alignment horizontal="center" vertical="center"/>
    </xf>
    <xf numFmtId="0" fontId="7" fillId="23" borderId="2" xfId="0" applyNumberFormat="1" applyFont="1" applyFill="1" applyBorder="1" applyAlignment="1">
      <alignment horizontal="center" vertical="center"/>
    </xf>
    <xf numFmtId="0" fontId="7" fillId="7" borderId="23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16" borderId="1" xfId="0" applyNumberFormat="1" applyFont="1" applyFill="1" applyBorder="1" applyAlignment="1">
      <alignment horizontal="center" vertical="center"/>
    </xf>
    <xf numFmtId="0" fontId="15" fillId="7" borderId="1" xfId="0" applyNumberFormat="1" applyFont="1" applyFill="1" applyBorder="1" applyAlignment="1">
      <alignment horizontal="center" vertical="center"/>
    </xf>
    <xf numFmtId="0" fontId="15" fillId="7" borderId="18" xfId="0" applyNumberFormat="1" applyFont="1" applyFill="1" applyBorder="1" applyAlignment="1">
      <alignment horizontal="center" vertical="center"/>
    </xf>
    <xf numFmtId="0" fontId="7" fillId="20" borderId="19" xfId="0" applyNumberFormat="1" applyFont="1" applyFill="1" applyBorder="1" applyAlignment="1">
      <alignment horizontal="left" vertical="center"/>
    </xf>
    <xf numFmtId="0" fontId="7" fillId="20" borderId="4" xfId="0" applyNumberFormat="1" applyFont="1" applyFill="1" applyBorder="1" applyAlignment="1">
      <alignment horizontal="center" vertical="center" wrapText="1"/>
    </xf>
    <xf numFmtId="0" fontId="7" fillId="20" borderId="1" xfId="0" applyNumberFormat="1" applyFont="1" applyFill="1" applyBorder="1" applyAlignment="1">
      <alignment horizontal="center" vertical="center" wrapText="1"/>
    </xf>
    <xf numFmtId="0" fontId="7" fillId="10" borderId="23" xfId="0" applyNumberFormat="1" applyFont="1" applyFill="1" applyBorder="1" applyAlignment="1">
      <alignment horizontal="left" vertical="center" wrapText="1"/>
    </xf>
    <xf numFmtId="0" fontId="7" fillId="10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23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7" fillId="6" borderId="18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6" borderId="23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center"/>
    </xf>
    <xf numFmtId="0" fontId="15" fillId="24" borderId="1" xfId="0" applyNumberFormat="1" applyFont="1" applyFill="1" applyBorder="1" applyAlignment="1">
      <alignment horizontal="center"/>
    </xf>
    <xf numFmtId="0" fontId="15" fillId="10" borderId="1" xfId="0" applyNumberFormat="1" applyFont="1" applyFill="1" applyBorder="1" applyAlignment="1">
      <alignment horizontal="center"/>
    </xf>
    <xf numFmtId="0" fontId="15" fillId="23" borderId="1" xfId="0" applyNumberFormat="1" applyFont="1" applyFill="1" applyBorder="1"/>
    <xf numFmtId="0" fontId="15" fillId="2" borderId="1" xfId="0" applyNumberFormat="1" applyFont="1" applyFill="1" applyBorder="1"/>
    <xf numFmtId="0" fontId="15" fillId="6" borderId="1" xfId="0" applyNumberFormat="1" applyFont="1" applyFill="1" applyBorder="1"/>
    <xf numFmtId="0" fontId="7" fillId="2" borderId="1" xfId="0" applyNumberFormat="1" applyFont="1" applyFill="1" applyBorder="1" applyAlignment="1">
      <alignment horizontal="center"/>
    </xf>
    <xf numFmtId="0" fontId="15" fillId="6" borderId="18" xfId="0" applyNumberFormat="1" applyFont="1" applyFill="1" applyBorder="1" applyAlignment="1">
      <alignment horizontal="center" vertical="center"/>
    </xf>
    <xf numFmtId="0" fontId="15" fillId="0" borderId="23" xfId="0" applyNumberFormat="1" applyFont="1" applyFill="1" applyBorder="1"/>
    <xf numFmtId="0" fontId="7" fillId="0" borderId="1" xfId="0" applyNumberFormat="1" applyFont="1" applyFill="1" applyBorder="1" applyAlignment="1">
      <alignment horizontal="left"/>
    </xf>
    <xf numFmtId="0" fontId="7" fillId="34" borderId="1" xfId="0" applyNumberFormat="1" applyFont="1" applyFill="1" applyBorder="1" applyAlignment="1">
      <alignment horizontal="center" vertical="center"/>
    </xf>
    <xf numFmtId="0" fontId="7" fillId="11" borderId="18" xfId="0" applyNumberFormat="1" applyFont="1" applyFill="1" applyBorder="1" applyAlignment="1">
      <alignment horizontal="center" vertical="center"/>
    </xf>
    <xf numFmtId="0" fontId="15" fillId="2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7" fillId="23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0" fontId="7" fillId="23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wrapText="1"/>
    </xf>
    <xf numFmtId="0" fontId="15" fillId="23" borderId="1" xfId="0" applyNumberFormat="1" applyFont="1" applyFill="1" applyBorder="1" applyAlignment="1">
      <alignment horizontal="center" wrapText="1"/>
    </xf>
    <xf numFmtId="0" fontId="15" fillId="4" borderId="1" xfId="0" applyNumberFormat="1" applyFont="1" applyFill="1" applyBorder="1"/>
    <xf numFmtId="0" fontId="15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5" fillId="23" borderId="21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 vertical="center"/>
    </xf>
    <xf numFmtId="0" fontId="7" fillId="4" borderId="21" xfId="0" applyNumberFormat="1" applyFont="1" applyFill="1" applyBorder="1"/>
    <xf numFmtId="0" fontId="7" fillId="4" borderId="21" xfId="0" applyNumberFormat="1" applyFont="1" applyFill="1" applyBorder="1" applyAlignment="1">
      <alignment horizontal="center" vertical="center"/>
    </xf>
    <xf numFmtId="0" fontId="7" fillId="24" borderId="21" xfId="0" applyNumberFormat="1" applyFont="1" applyFill="1" applyBorder="1" applyAlignment="1">
      <alignment horizontal="center" vertical="center"/>
    </xf>
    <xf numFmtId="0" fontId="7" fillId="10" borderId="21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15" fillId="4" borderId="21" xfId="0" applyNumberFormat="1" applyFont="1" applyFill="1" applyBorder="1"/>
    <xf numFmtId="0" fontId="15" fillId="0" borderId="21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7" fillId="23" borderId="21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/>
    </xf>
    <xf numFmtId="0" fontId="7" fillId="23" borderId="21" xfId="0" applyNumberFormat="1" applyFont="1" applyFill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15" fillId="0" borderId="5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/>
    </xf>
    <xf numFmtId="49" fontId="7" fillId="20" borderId="1" xfId="0" applyNumberFormat="1" applyFont="1" applyFill="1" applyBorder="1" applyAlignment="1" applyProtection="1">
      <alignment vertical="center"/>
      <protection hidden="1"/>
    </xf>
    <xf numFmtId="49" fontId="7" fillId="20" borderId="4" xfId="0" applyNumberFormat="1" applyFont="1" applyFill="1" applyBorder="1" applyAlignment="1" applyProtection="1">
      <alignment vertical="center"/>
      <protection hidden="1"/>
    </xf>
    <xf numFmtId="49" fontId="7" fillId="20" borderId="2" xfId="0" applyNumberFormat="1" applyFont="1" applyFill="1" applyBorder="1" applyAlignment="1" applyProtection="1">
      <alignment vertical="center"/>
      <protection hidden="1"/>
    </xf>
    <xf numFmtId="0" fontId="7" fillId="20" borderId="1" xfId="0" applyNumberFormat="1" applyFont="1" applyFill="1" applyBorder="1" applyAlignment="1">
      <alignment horizontal="left" vertical="center" wrapText="1"/>
    </xf>
    <xf numFmtId="0" fontId="7" fillId="35" borderId="1" xfId="0" quotePrefix="1" applyNumberFormat="1" applyFont="1" applyFill="1" applyBorder="1" applyAlignment="1">
      <alignment horizontal="center" vertical="center"/>
    </xf>
    <xf numFmtId="0" fontId="7" fillId="36" borderId="1" xfId="0" applyNumberFormat="1" applyFont="1" applyFill="1" applyBorder="1" applyAlignment="1">
      <alignment horizontal="center" vertical="center"/>
    </xf>
    <xf numFmtId="0" fontId="7" fillId="36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 wrapText="1"/>
    </xf>
    <xf numFmtId="0" fontId="18" fillId="20" borderId="1" xfId="0" applyNumberFormat="1" applyFont="1" applyFill="1" applyBorder="1" applyAlignment="1">
      <alignment horizontal="center"/>
    </xf>
    <xf numFmtId="0" fontId="19" fillId="20" borderId="0" xfId="0" applyNumberFormat="1" applyFont="1" applyFill="1"/>
    <xf numFmtId="49" fontId="20" fillId="0" borderId="4" xfId="0" applyNumberFormat="1" applyFont="1" applyFill="1" applyBorder="1" applyAlignment="1" applyProtection="1">
      <alignment vertical="center"/>
      <protection hidden="1"/>
    </xf>
    <xf numFmtId="0" fontId="20" fillId="6" borderId="1" xfId="0" applyNumberFormat="1" applyFont="1" applyFill="1" applyBorder="1" applyAlignment="1">
      <alignment horizontal="left" vertical="center" wrapText="1"/>
    </xf>
    <xf numFmtId="0" fontId="21" fillId="25" borderId="1" xfId="0" quotePrefix="1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0" fillId="13" borderId="1" xfId="0" applyNumberFormat="1" applyFont="1" applyFill="1" applyBorder="1" applyAlignment="1">
      <alignment horizontal="center" vertical="center"/>
    </xf>
    <xf numFmtId="0" fontId="21" fillId="22" borderId="1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13" borderId="1" xfId="0" applyNumberFormat="1" applyFont="1" applyFill="1" applyBorder="1" applyAlignment="1">
      <alignment horizontal="center" vertical="center"/>
    </xf>
    <xf numFmtId="0" fontId="21" fillId="24" borderId="1" xfId="0" applyNumberFormat="1" applyFont="1" applyFill="1" applyBorder="1" applyAlignment="1">
      <alignment horizontal="center" vertical="center"/>
    </xf>
    <xf numFmtId="0" fontId="21" fillId="11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18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vertical="center"/>
      <protection hidden="1"/>
    </xf>
    <xf numFmtId="0" fontId="20" fillId="1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1" fillId="19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0" fillId="22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/>
    <xf numFmtId="0" fontId="21" fillId="6" borderId="1" xfId="0" applyFont="1" applyFill="1" applyBorder="1" applyAlignment="1">
      <alignment horizontal="center" vertical="center"/>
    </xf>
    <xf numFmtId="0" fontId="22" fillId="6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 applyProtection="1">
      <alignment vertical="center"/>
      <protection hidden="1"/>
    </xf>
    <xf numFmtId="0" fontId="23" fillId="13" borderId="1" xfId="0" applyFont="1" applyFill="1" applyBorder="1" applyAlignment="1">
      <alignment horizontal="center" vertical="center"/>
    </xf>
    <xf numFmtId="0" fontId="20" fillId="24" borderId="1" xfId="0" applyNumberFormat="1" applyFont="1" applyFill="1" applyBorder="1" applyAlignment="1">
      <alignment horizontal="center" vertical="center"/>
    </xf>
    <xf numFmtId="0" fontId="20" fillId="10" borderId="1" xfId="0" applyNumberFormat="1" applyFont="1" applyFill="1" applyBorder="1" applyAlignment="1">
      <alignment horizontal="center" vertical="center"/>
    </xf>
    <xf numFmtId="0" fontId="20" fillId="12" borderId="1" xfId="0" applyNumberFormat="1" applyFont="1" applyFill="1" applyBorder="1" applyAlignment="1">
      <alignment horizontal="center" vertical="center"/>
    </xf>
    <xf numFmtId="0" fontId="20" fillId="6" borderId="1" xfId="0" applyNumberFormat="1" applyFont="1" applyFill="1" applyBorder="1" applyAlignment="1">
      <alignment horizontal="center" vertical="center"/>
    </xf>
    <xf numFmtId="0" fontId="21" fillId="23" borderId="1" xfId="0" applyNumberFormat="1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horizontal="center" vertical="center"/>
    </xf>
    <xf numFmtId="0" fontId="20" fillId="23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1" fillId="14" borderId="1" xfId="0" applyNumberFormat="1" applyFont="1" applyFill="1" applyBorder="1" applyAlignment="1">
      <alignment horizontal="center" vertical="center"/>
    </xf>
    <xf numFmtId="0" fontId="21" fillId="10" borderId="1" xfId="0" applyNumberFormat="1" applyFont="1" applyFill="1" applyBorder="1" applyAlignment="1">
      <alignment horizontal="center" vertical="center"/>
    </xf>
    <xf numFmtId="0" fontId="21" fillId="8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/>
    <xf numFmtId="0" fontId="21" fillId="4" borderId="1" xfId="0" applyNumberFormat="1" applyFont="1" applyFill="1" applyBorder="1" applyAlignment="1">
      <alignment horizontal="center" vertical="center"/>
    </xf>
    <xf numFmtId="0" fontId="21" fillId="5" borderId="1" xfId="0" applyNumberFormat="1" applyFont="1" applyFill="1" applyBorder="1" applyAlignment="1">
      <alignment horizontal="center" vertical="center"/>
    </xf>
    <xf numFmtId="0" fontId="21" fillId="7" borderId="1" xfId="0" applyNumberFormat="1" applyFont="1" applyFill="1" applyBorder="1" applyAlignment="1">
      <alignment horizontal="center" vertical="center"/>
    </xf>
    <xf numFmtId="0" fontId="22" fillId="23" borderId="1" xfId="0" applyNumberFormat="1" applyFont="1" applyFill="1" applyBorder="1"/>
    <xf numFmtId="0" fontId="22" fillId="2" borderId="1" xfId="0" applyNumberFormat="1" applyFont="1" applyFill="1" applyBorder="1"/>
    <xf numFmtId="0" fontId="21" fillId="25" borderId="1" xfId="0" applyNumberFormat="1" applyFont="1" applyFill="1" applyBorder="1" applyAlignment="1">
      <alignment horizontal="center" vertical="center"/>
    </xf>
    <xf numFmtId="0" fontId="21" fillId="28" borderId="1" xfId="0" applyNumberFormat="1" applyFont="1" applyFill="1" applyBorder="1" applyAlignment="1">
      <alignment horizontal="center" vertical="center"/>
    </xf>
    <xf numFmtId="0" fontId="21" fillId="12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4" borderId="23" xfId="0" applyNumberFormat="1" applyFont="1" applyFill="1" applyBorder="1" applyAlignment="1">
      <alignment horizontal="left" vertical="center" wrapText="1"/>
    </xf>
    <xf numFmtId="0" fontId="20" fillId="4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vertical="center"/>
    </xf>
    <xf numFmtId="0" fontId="20" fillId="0" borderId="1" xfId="0" applyNumberFormat="1" applyFont="1" applyFill="1" applyBorder="1" applyAlignment="1">
      <alignment horizontal="left" vertical="center" wrapText="1"/>
    </xf>
    <xf numFmtId="0" fontId="21" fillId="17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/>
    </xf>
    <xf numFmtId="0" fontId="20" fillId="28" borderId="1" xfId="0" applyNumberFormat="1" applyFont="1" applyFill="1" applyBorder="1" applyAlignment="1">
      <alignment horizontal="center" vertical="center"/>
    </xf>
    <xf numFmtId="0" fontId="21" fillId="26" borderId="1" xfId="0" applyNumberFormat="1" applyFont="1" applyFill="1" applyBorder="1" applyAlignment="1">
      <alignment horizontal="center" vertical="center"/>
    </xf>
    <xf numFmtId="0" fontId="21" fillId="29" borderId="1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23" borderId="2" xfId="0" applyNumberFormat="1" applyFont="1" applyFill="1" applyBorder="1" applyAlignment="1">
      <alignment horizontal="center" vertical="center"/>
    </xf>
    <xf numFmtId="0" fontId="20" fillId="28" borderId="4" xfId="0" applyNumberFormat="1" applyFont="1" applyFill="1" applyBorder="1" applyAlignment="1">
      <alignment horizontal="center" vertical="center"/>
    </xf>
    <xf numFmtId="0" fontId="20" fillId="23" borderId="1" xfId="0" applyNumberFormat="1" applyFont="1" applyFill="1" applyBorder="1" applyAlignment="1">
      <alignment vertical="center"/>
    </xf>
    <xf numFmtId="0" fontId="20" fillId="2" borderId="1" xfId="0" applyNumberFormat="1" applyFont="1" applyFill="1" applyBorder="1" applyAlignment="1">
      <alignment vertical="center"/>
    </xf>
    <xf numFmtId="0" fontId="21" fillId="10" borderId="23" xfId="0" applyNumberFormat="1" applyFont="1" applyFill="1" applyBorder="1" applyAlignment="1">
      <alignment horizontal="left" vertical="center" wrapText="1"/>
    </xf>
    <xf numFmtId="0" fontId="21" fillId="10" borderId="1" xfId="0" applyNumberFormat="1" applyFont="1" applyFill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/>
    </xf>
    <xf numFmtId="0" fontId="21" fillId="6" borderId="1" xfId="0" applyNumberFormat="1" applyFont="1" applyFill="1" applyBorder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23" borderId="1" xfId="0" applyNumberFormat="1" applyFont="1" applyFill="1" applyBorder="1" applyAlignment="1">
      <alignment horizontal="center"/>
    </xf>
    <xf numFmtId="0" fontId="20" fillId="6" borderId="1" xfId="0" applyNumberFormat="1" applyFont="1" applyFill="1" applyBorder="1" applyAlignment="1">
      <alignment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/>
    <xf numFmtId="0" fontId="21" fillId="32" borderId="1" xfId="0" applyNumberFormat="1" applyFont="1" applyFill="1" applyBorder="1" applyAlignment="1">
      <alignment horizontal="center" vertical="center" wrapText="1"/>
    </xf>
    <xf numFmtId="49" fontId="20" fillId="6" borderId="1" xfId="0" applyNumberFormat="1" applyFont="1" applyFill="1" applyBorder="1" applyAlignment="1" applyProtection="1">
      <alignment horizontal="left" vertical="top" wrapText="1"/>
      <protection locked="0"/>
    </xf>
    <xf numFmtId="0" fontId="21" fillId="0" borderId="1" xfId="0" applyNumberFormat="1" applyFont="1" applyFill="1" applyBorder="1" applyAlignment="1">
      <alignment vertical="center"/>
    </xf>
    <xf numFmtId="0" fontId="26" fillId="2" borderId="1" xfId="0" applyNumberFormat="1" applyFont="1" applyFill="1" applyBorder="1"/>
    <xf numFmtId="0" fontId="7" fillId="0" borderId="0" xfId="0" applyNumberFormat="1" applyFont="1" applyBorder="1" applyAlignment="1">
      <alignment horizontal="left" vertical="center" wrapText="1"/>
    </xf>
    <xf numFmtId="0" fontId="7" fillId="0" borderId="18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/>
    </xf>
    <xf numFmtId="0" fontId="7" fillId="0" borderId="3" xfId="0" applyNumberFormat="1" applyFont="1" applyBorder="1" applyAlignment="1">
      <alignment horizontal="center" vertical="center" textRotation="90"/>
    </xf>
    <xf numFmtId="0" fontId="7" fillId="0" borderId="7" xfId="0" applyNumberFormat="1" applyFont="1" applyBorder="1" applyAlignment="1">
      <alignment horizontal="center" vertical="center" textRotation="90"/>
    </xf>
    <xf numFmtId="0" fontId="7" fillId="0" borderId="4" xfId="0" applyNumberFormat="1" applyFont="1" applyBorder="1" applyAlignment="1">
      <alignment horizontal="center" vertical="center" textRotation="90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/>
    </xf>
    <xf numFmtId="0" fontId="7" fillId="22" borderId="3" xfId="0" applyNumberFormat="1" applyFont="1" applyFill="1" applyBorder="1" applyAlignment="1">
      <alignment horizontal="center" vertical="center" textRotation="90"/>
    </xf>
    <xf numFmtId="0" fontId="7" fillId="22" borderId="7" xfId="0" applyNumberFormat="1" applyFont="1" applyFill="1" applyBorder="1" applyAlignment="1">
      <alignment horizontal="center" vertical="center" textRotation="90"/>
    </xf>
    <xf numFmtId="0" fontId="7" fillId="22" borderId="4" xfId="0" applyNumberFormat="1" applyFont="1" applyFill="1" applyBorder="1" applyAlignment="1">
      <alignment horizontal="center" vertical="center" textRotation="90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textRotation="90"/>
    </xf>
    <xf numFmtId="0" fontId="7" fillId="0" borderId="1" xfId="0" applyNumberFormat="1" applyFont="1" applyBorder="1" applyAlignment="1">
      <alignment horizontal="center" vertical="center" textRotation="90" wrapText="1"/>
    </xf>
    <xf numFmtId="0" fontId="15" fillId="0" borderId="5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left" vertical="center"/>
    </xf>
    <xf numFmtId="0" fontId="15" fillId="0" borderId="22" xfId="0" applyNumberFormat="1" applyFont="1" applyFill="1" applyBorder="1" applyAlignment="1">
      <alignment horizontal="left" vertical="center"/>
    </xf>
    <xf numFmtId="0" fontId="15" fillId="0" borderId="30" xfId="0" applyNumberFormat="1" applyFont="1" applyFill="1" applyBorder="1" applyAlignment="1">
      <alignment horizontal="left" vertical="center"/>
    </xf>
    <xf numFmtId="0" fontId="15" fillId="0" borderId="8" xfId="0" applyNumberFormat="1" applyFont="1" applyFill="1" applyBorder="1" applyAlignment="1">
      <alignment horizontal="left" vertical="center" wrapText="1"/>
    </xf>
    <xf numFmtId="0" fontId="15" fillId="0" borderId="9" xfId="0" applyNumberFormat="1" applyFont="1" applyFill="1" applyBorder="1" applyAlignment="1">
      <alignment horizontal="left" vertical="center" wrapText="1"/>
    </xf>
    <xf numFmtId="0" fontId="15" fillId="0" borderId="13" xfId="0" applyNumberFormat="1" applyFont="1" applyFill="1" applyBorder="1" applyAlignment="1">
      <alignment horizontal="left" vertical="center" wrapText="1"/>
    </xf>
    <xf numFmtId="0" fontId="15" fillId="0" borderId="14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29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21" fillId="33" borderId="3" xfId="0" applyNumberFormat="1" applyFont="1" applyFill="1" applyBorder="1" applyAlignment="1">
      <alignment horizontal="center" vertical="center"/>
    </xf>
    <xf numFmtId="0" fontId="21" fillId="33" borderId="4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21" fillId="7" borderId="25" xfId="0" applyNumberFormat="1" applyFont="1" applyFill="1" applyBorder="1" applyAlignment="1">
      <alignment horizontal="center" vertical="center"/>
    </xf>
    <xf numFmtId="0" fontId="21" fillId="7" borderId="26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textRotation="90"/>
    </xf>
    <xf numFmtId="0" fontId="7" fillId="4" borderId="1" xfId="0" applyNumberFormat="1" applyFont="1" applyFill="1" applyBorder="1" applyAlignment="1">
      <alignment horizontal="center" vertical="center" textRotation="90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23" borderId="3" xfId="0" applyNumberFormat="1" applyFont="1" applyFill="1" applyBorder="1" applyAlignment="1">
      <alignment horizontal="center" vertical="center" textRotation="90" wrapText="1"/>
    </xf>
    <xf numFmtId="0" fontId="7" fillId="23" borderId="7" xfId="0" applyNumberFormat="1" applyFont="1" applyFill="1" applyBorder="1" applyAlignment="1">
      <alignment horizontal="center" vertical="center" textRotation="90" wrapText="1"/>
    </xf>
    <xf numFmtId="0" fontId="7" fillId="23" borderId="4" xfId="0" applyNumberFormat="1" applyFont="1" applyFill="1" applyBorder="1" applyAlignment="1">
      <alignment horizontal="center" vertical="center" textRotation="90" wrapText="1"/>
    </xf>
    <xf numFmtId="0" fontId="14" fillId="0" borderId="1" xfId="0" applyNumberFormat="1" applyFont="1" applyBorder="1" applyAlignment="1">
      <alignment horizontal="center" vertical="center" textRotation="90" wrapText="1"/>
    </xf>
    <xf numFmtId="0" fontId="7" fillId="4" borderId="3" xfId="0" applyNumberFormat="1" applyFont="1" applyFill="1" applyBorder="1" applyAlignment="1">
      <alignment horizontal="center" vertical="center" textRotation="90"/>
    </xf>
    <xf numFmtId="0" fontId="7" fillId="4" borderId="7" xfId="0" applyNumberFormat="1" applyFont="1" applyFill="1" applyBorder="1" applyAlignment="1">
      <alignment horizontal="center" vertical="center" textRotation="90"/>
    </xf>
    <xf numFmtId="0" fontId="7" fillId="4" borderId="4" xfId="0" applyNumberFormat="1" applyFont="1" applyFill="1" applyBorder="1" applyAlignment="1">
      <alignment horizontal="center" vertical="center" textRotation="90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21" fillId="7" borderId="3" xfId="0" applyNumberFormat="1" applyFont="1" applyFill="1" applyBorder="1" applyAlignment="1">
      <alignment horizontal="center" vertical="center"/>
    </xf>
    <xf numFmtId="0" fontId="21" fillId="7" borderId="4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0" fontId="7" fillId="6" borderId="20" xfId="0" applyNumberFormat="1" applyFont="1" applyFill="1" applyBorder="1" applyAlignment="1">
      <alignment horizontal="center" vertical="center"/>
    </xf>
    <xf numFmtId="0" fontId="7" fillId="6" borderId="19" xfId="0" applyNumberFormat="1" applyFont="1" applyFill="1" applyBorder="1" applyAlignment="1">
      <alignment horizontal="center" vertical="center"/>
    </xf>
    <xf numFmtId="0" fontId="7" fillId="14" borderId="3" xfId="0" applyNumberFormat="1" applyFont="1" applyFill="1" applyBorder="1" applyAlignment="1">
      <alignment horizontal="left" vertical="center" wrapText="1"/>
    </xf>
    <xf numFmtId="0" fontId="7" fillId="14" borderId="4" xfId="0" applyNumberFormat="1" applyFont="1" applyFill="1" applyBorder="1" applyAlignment="1">
      <alignment horizontal="left" vertical="center" wrapText="1"/>
    </xf>
    <xf numFmtId="0" fontId="15" fillId="23" borderId="3" xfId="0" applyNumberFormat="1" applyFont="1" applyFill="1" applyBorder="1" applyAlignment="1">
      <alignment horizontal="center" vertical="center"/>
    </xf>
    <xf numFmtId="0" fontId="15" fillId="23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 textRotation="90"/>
    </xf>
    <xf numFmtId="0" fontId="7" fillId="0" borderId="23" xfId="0" applyNumberFormat="1" applyFont="1" applyBorder="1" applyAlignment="1">
      <alignment horizontal="center" vertical="center" textRotation="90"/>
    </xf>
    <xf numFmtId="0" fontId="7" fillId="7" borderId="3" xfId="0" applyNumberFormat="1" applyFont="1" applyFill="1" applyBorder="1" applyAlignment="1">
      <alignment horizontal="center" vertical="center" textRotation="90" wrapText="1"/>
    </xf>
    <xf numFmtId="0" fontId="7" fillId="7" borderId="7" xfId="0" applyNumberFormat="1" applyFont="1" applyFill="1" applyBorder="1" applyAlignment="1">
      <alignment horizontal="center" vertical="center" textRotation="90" wrapText="1"/>
    </xf>
    <xf numFmtId="0" fontId="7" fillId="7" borderId="4" xfId="0" applyNumberFormat="1" applyFont="1" applyFill="1" applyBorder="1" applyAlignment="1">
      <alignment horizontal="center" vertical="center" textRotation="90" wrapText="1"/>
    </xf>
  </cellXfs>
  <cellStyles count="44">
    <cellStyle name="Денежный 2" xfId="1"/>
    <cellStyle name="Денежный 2 10" xfId="2"/>
    <cellStyle name="Денежный 2 11" xfId="3"/>
    <cellStyle name="Денежный 2 12" xfId="4"/>
    <cellStyle name="Денежный 2 13" xfId="5"/>
    <cellStyle name="Денежный 2 14" xfId="6"/>
    <cellStyle name="Денежный 2 15" xfId="7"/>
    <cellStyle name="Денежный 2 16" xfId="8"/>
    <cellStyle name="Денежный 2 17" xfId="9"/>
    <cellStyle name="Денежный 2 18" xfId="10"/>
    <cellStyle name="Денежный 2 19" xfId="11"/>
    <cellStyle name="Денежный 2 2" xfId="12"/>
    <cellStyle name="Денежный 2 2 2" xfId="13"/>
    <cellStyle name="Денежный 2 20" xfId="14"/>
    <cellStyle name="Денежный 2 21" xfId="15"/>
    <cellStyle name="Денежный 2 22" xfId="16"/>
    <cellStyle name="Денежный 2 23" xfId="17"/>
    <cellStyle name="Денежный 2 24" xfId="18"/>
    <cellStyle name="Денежный 2 25" xfId="19"/>
    <cellStyle name="Денежный 2 3" xfId="20"/>
    <cellStyle name="Денежный 2 3 2" xfId="21"/>
    <cellStyle name="Денежный 2 3 3" xfId="22"/>
    <cellStyle name="Денежный 2 3 4" xfId="35"/>
    <cellStyle name="Денежный 2 4" xfId="23"/>
    <cellStyle name="Денежный 2 5" xfId="24"/>
    <cellStyle name="Денежный 2 6" xfId="25"/>
    <cellStyle name="Денежный 2 6 2" xfId="36"/>
    <cellStyle name="Денежный 2 6 3" xfId="37"/>
    <cellStyle name="Денежный 2 7" xfId="26"/>
    <cellStyle name="Денежный 2 8" xfId="27"/>
    <cellStyle name="Денежный 2 9" xfId="28"/>
    <cellStyle name="Обычный" xfId="0" builtinId="0"/>
    <cellStyle name="Обычный 2" xfId="29"/>
    <cellStyle name="Обычный 2 2" xfId="33"/>
    <cellStyle name="Обычный 2 2 2" xfId="34"/>
    <cellStyle name="Обычный 2 3" xfId="39"/>
    <cellStyle name="Обычный 3" xfId="30"/>
    <cellStyle name="Обычный 4" xfId="31"/>
    <cellStyle name="Обычный 4 2" xfId="32"/>
    <cellStyle name="Обычный 5" xfId="38"/>
    <cellStyle name="Обычный 6" xfId="40"/>
    <cellStyle name="Обычный 6 2" xfId="43"/>
    <cellStyle name="Обычный 7" xfId="41"/>
    <cellStyle name="Обычный 8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19</xdr:col>
      <xdr:colOff>219075</xdr:colOff>
      <xdr:row>36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2153" t="11556" r="2431" b="7889"/>
        <a:stretch>
          <a:fillRect/>
        </a:stretch>
      </xdr:blipFill>
      <xdr:spPr bwMode="auto">
        <a:xfrm>
          <a:off x="85725" y="38100"/>
          <a:ext cx="11715750" cy="6905625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/&#1043;&#1056;&#1040;&#1060;&#1048;&#1050;&#1048;%20&#1059;&#1055;/&#1075;&#1086;&#1090;&#1086;&#1074;&#1099;&#1077;%20&#1059;&#1055;%20&#1048;%20&#1043;&#1056;&#1040;&#1060;&#1048;&#1050;&#1048;%202.2%20-%20&#1082;&#1086;&#1087;&#1080;&#1103;/&#1079;&#1072;&#1086;&#1095;&#1085;&#1086;&#1077;/Program%20Files/MMIS%20Lab/SPO/SpSchool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new/&#1043;&#1056;&#1040;&#1060;&#1048;&#1050;&#1048;%20&#1059;&#1055;/&#1075;&#1086;&#1090;&#1086;&#1074;&#1099;&#1077;%20&#1059;&#1055;%20&#1048;%20&#1043;&#1056;&#1040;&#1060;&#1048;&#1050;&#1048;%202.2%20-%20&#1082;&#1086;&#1087;&#1080;&#1103;/&#1079;&#1072;&#1086;&#1095;&#1085;&#1086;&#1077;/Program%20Files/MMIS%20Lab/SPO/SpSchool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Комплексные"/>
      <sheetName val="Практика"/>
      <sheetName val="Аттестация"/>
      <sheetName val="Кабинеты"/>
      <sheetName val="Пояснения"/>
      <sheetName val="Нормы"/>
      <sheetName val="Консультации"/>
      <sheetName val="СпецПракт"/>
      <sheetName val="ЦМК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0.05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Комплексные"/>
      <sheetName val="Практика"/>
      <sheetName val="Аттестация"/>
      <sheetName val="Кабинеты"/>
      <sheetName val="Пояснения"/>
      <sheetName val="Нормы"/>
      <sheetName val="Консультации"/>
      <sheetName val="СпецПракт"/>
      <sheetName val="ЦМК"/>
      <sheetName val="Рабоч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0.05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U27" sqref="U27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J92"/>
  <sheetViews>
    <sheetView view="pageBreakPreview" zoomScale="59" zoomScaleNormal="90" zoomScaleSheetLayoutView="59" workbookViewId="0">
      <pane xSplit="13" ySplit="8" topLeftCell="BP33" activePane="bottomRight" state="frozen"/>
      <selection pane="topRight" activeCell="R1" sqref="R1"/>
      <selection pane="bottomLeft" activeCell="A9" sqref="A9"/>
      <selection pane="bottomRight" activeCell="AQ44" sqref="AQ44"/>
    </sheetView>
  </sheetViews>
  <sheetFormatPr defaultColWidth="8.7109375" defaultRowHeight="15"/>
  <cols>
    <col min="1" max="1" width="15.7109375" style="3" customWidth="1"/>
    <col min="2" max="2" width="34.5703125" style="3" customWidth="1"/>
    <col min="3" max="3" width="8.28515625" style="3" customWidth="1"/>
    <col min="4" max="4" width="7" style="3" customWidth="1"/>
    <col min="5" max="5" width="7.140625" style="3" customWidth="1"/>
    <col min="6" max="6" width="0.42578125" style="3" customWidth="1"/>
    <col min="7" max="7" width="7.140625" style="3" hidden="1" customWidth="1"/>
    <col min="8" max="8" width="5.28515625" style="3" hidden="1" customWidth="1"/>
    <col min="9" max="9" width="4.7109375" style="3" hidden="1" customWidth="1"/>
    <col min="10" max="10" width="7.85546875" style="3" hidden="1" customWidth="1"/>
    <col min="11" max="11" width="5.140625" style="3" hidden="1" customWidth="1"/>
    <col min="12" max="12" width="4.5703125" style="3" hidden="1" customWidth="1"/>
    <col min="13" max="13" width="7.42578125" style="3" hidden="1" customWidth="1"/>
    <col min="14" max="14" width="0.140625" style="3" customWidth="1"/>
    <col min="15" max="15" width="6.28515625" style="3" customWidth="1"/>
    <col min="16" max="16" width="6.140625" style="3" customWidth="1"/>
    <col min="17" max="17" width="6.42578125" style="3" customWidth="1"/>
    <col min="18" max="18" width="5" style="3" customWidth="1"/>
    <col min="19" max="19" width="6.28515625" style="3" customWidth="1"/>
    <col min="20" max="21" width="5.42578125" style="3" customWidth="1"/>
    <col min="22" max="23" width="5.5703125" style="3" customWidth="1"/>
    <col min="24" max="24" width="5.140625" style="3" customWidth="1"/>
    <col min="25" max="25" width="7.42578125" style="3" customWidth="1"/>
    <col min="26" max="26" width="6.7109375" style="3" customWidth="1"/>
    <col min="27" max="27" width="6.42578125" style="3" customWidth="1"/>
    <col min="28" max="28" width="6.140625" style="3" customWidth="1"/>
    <col min="29" max="30" width="5.5703125" style="3" customWidth="1"/>
    <col min="31" max="31" width="5.42578125" style="3" customWidth="1"/>
    <col min="32" max="32" width="5.85546875" style="3" customWidth="1"/>
    <col min="33" max="33" width="4.85546875" style="3" customWidth="1"/>
    <col min="34" max="34" width="5.42578125" style="3" customWidth="1"/>
    <col min="35" max="35" width="5" style="3" customWidth="1"/>
    <col min="36" max="37" width="7.140625" style="3" customWidth="1"/>
    <col min="38" max="38" width="5.85546875" style="3" customWidth="1"/>
    <col min="39" max="39" width="6" style="3" customWidth="1"/>
    <col min="40" max="40" width="5.42578125" style="3" customWidth="1"/>
    <col min="41" max="41" width="5.7109375" style="3" customWidth="1"/>
    <col min="42" max="42" width="5.42578125" style="3" customWidth="1"/>
    <col min="43" max="43" width="4.7109375" style="3" customWidth="1"/>
    <col min="44" max="44" width="5.42578125" style="3" customWidth="1"/>
    <col min="45" max="45" width="6" style="3" customWidth="1"/>
    <col min="46" max="46" width="7.42578125" style="3" customWidth="1"/>
    <col min="47" max="47" width="6.5703125" style="3" customWidth="1"/>
    <col min="48" max="48" width="6.42578125" style="3" customWidth="1"/>
    <col min="49" max="49" width="5.28515625" style="3" customWidth="1"/>
    <col min="50" max="50" width="5.7109375" style="3" customWidth="1"/>
    <col min="51" max="51" width="5.5703125" style="3" customWidth="1"/>
    <col min="52" max="52" width="4.5703125" style="3" customWidth="1"/>
    <col min="53" max="53" width="5" style="3" customWidth="1"/>
    <col min="54" max="54" width="5.7109375" style="3" customWidth="1"/>
    <col min="55" max="55" width="6.42578125" style="3" customWidth="1"/>
    <col min="56" max="56" width="7" style="3" customWidth="1"/>
    <col min="57" max="57" width="6.42578125" style="3" customWidth="1"/>
    <col min="58" max="58" width="6" style="3" customWidth="1"/>
    <col min="59" max="60" width="4.7109375" style="3" customWidth="1"/>
    <col min="61" max="61" width="6.42578125" style="3" customWidth="1"/>
    <col min="62" max="62" width="4.7109375" style="3" customWidth="1"/>
    <col min="63" max="63" width="5.28515625" style="3" customWidth="1"/>
    <col min="64" max="64" width="5" style="3" customWidth="1"/>
    <col min="65" max="65" width="5.28515625" style="3" customWidth="1"/>
    <col min="66" max="66" width="7.28515625" style="3" customWidth="1"/>
    <col min="67" max="67" width="6.42578125" style="3" customWidth="1"/>
    <col min="68" max="68" width="7.28515625" style="3" customWidth="1"/>
    <col min="69" max="69" width="4.28515625" style="3" customWidth="1"/>
    <col min="70" max="70" width="4.7109375" style="3" customWidth="1"/>
    <col min="71" max="71" width="6.140625" style="3" customWidth="1"/>
    <col min="72" max="72" width="4.42578125" style="3" customWidth="1"/>
    <col min="73" max="73" width="4.140625" style="3" bestFit="1" customWidth="1"/>
    <col min="74" max="74" width="4.42578125" style="3" customWidth="1"/>
    <col min="75" max="75" width="4" style="3" customWidth="1"/>
    <col min="76" max="76" width="5.5703125" style="3" customWidth="1"/>
    <col min="77" max="78" width="7" style="3" customWidth="1"/>
    <col min="79" max="79" width="6" style="3" customWidth="1"/>
    <col min="80" max="80" width="4.7109375" style="3" customWidth="1"/>
    <col min="81" max="81" width="5.28515625" style="3" customWidth="1"/>
    <col min="82" max="82" width="6.28515625" style="3" customWidth="1"/>
    <col min="83" max="83" width="4.85546875" style="3" customWidth="1"/>
    <col min="84" max="84" width="4.5703125" style="3" customWidth="1"/>
    <col min="85" max="85" width="5.140625" style="3" customWidth="1"/>
    <col min="86" max="86" width="4.28515625" style="3" customWidth="1"/>
    <col min="87" max="87" width="5.5703125" style="3" customWidth="1"/>
    <col min="88" max="89" width="6.7109375" style="3" customWidth="1"/>
    <col min="90" max="90" width="6.28515625" style="3" customWidth="1"/>
    <col min="91" max="92" width="4.140625" style="3" customWidth="1"/>
    <col min="93" max="93" width="4.5703125" style="3" customWidth="1"/>
    <col min="94" max="94" width="4.7109375" style="3" customWidth="1"/>
    <col min="95" max="95" width="4" style="3" customWidth="1"/>
    <col min="96" max="97" width="5.7109375" style="3" customWidth="1"/>
    <col min="98" max="16384" width="8.7109375" style="3"/>
  </cols>
  <sheetData>
    <row r="1" spans="1:166" ht="25.15" customHeight="1">
      <c r="A1" s="234" t="s">
        <v>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</row>
    <row r="2" spans="1:166" ht="28.5" customHeight="1" thickBot="1">
      <c r="A2" s="234" t="s">
        <v>179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</row>
    <row r="3" spans="1:166" ht="23.25" customHeight="1">
      <c r="A3" s="310" t="s">
        <v>32</v>
      </c>
      <c r="B3" s="284" t="s">
        <v>0</v>
      </c>
      <c r="C3" s="284" t="s">
        <v>169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 t="s">
        <v>1</v>
      </c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5"/>
    </row>
    <row r="4" spans="1:166" ht="36" customHeight="1">
      <c r="A4" s="311"/>
      <c r="B4" s="246"/>
      <c r="C4" s="286" t="s">
        <v>135</v>
      </c>
      <c r="D4" s="249" t="s">
        <v>132</v>
      </c>
      <c r="E4" s="312" t="s">
        <v>167</v>
      </c>
      <c r="F4" s="246" t="s">
        <v>43</v>
      </c>
      <c r="G4" s="246"/>
      <c r="H4" s="246"/>
      <c r="I4" s="246"/>
      <c r="J4" s="246"/>
      <c r="K4" s="246"/>
      <c r="L4" s="246"/>
      <c r="M4" s="246"/>
      <c r="N4" s="246" t="s">
        <v>2</v>
      </c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 t="s">
        <v>3</v>
      </c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 t="s">
        <v>4</v>
      </c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 t="s">
        <v>26</v>
      </c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7"/>
    </row>
    <row r="5" spans="1:166" ht="39.75" customHeight="1">
      <c r="A5" s="311"/>
      <c r="B5" s="246"/>
      <c r="C5" s="287"/>
      <c r="D5" s="289"/>
      <c r="E5" s="313"/>
      <c r="F5" s="249" t="s">
        <v>47</v>
      </c>
      <c r="G5" s="246" t="s">
        <v>30</v>
      </c>
      <c r="H5" s="246"/>
      <c r="I5" s="246"/>
      <c r="J5" s="246"/>
      <c r="K5" s="246"/>
      <c r="L5" s="246"/>
      <c r="M5" s="246"/>
      <c r="N5" s="246" t="s">
        <v>150</v>
      </c>
      <c r="O5" s="246"/>
      <c r="P5" s="246"/>
      <c r="Q5" s="246"/>
      <c r="R5" s="246"/>
      <c r="S5" s="246"/>
      <c r="T5" s="246"/>
      <c r="U5" s="246"/>
      <c r="V5" s="246"/>
      <c r="W5" s="240" t="s">
        <v>168</v>
      </c>
      <c r="X5" s="240"/>
      <c r="Y5" s="246" t="s">
        <v>151</v>
      </c>
      <c r="Z5" s="246"/>
      <c r="AA5" s="246"/>
      <c r="AB5" s="246"/>
      <c r="AC5" s="246"/>
      <c r="AD5" s="246"/>
      <c r="AE5" s="246"/>
      <c r="AF5" s="246"/>
      <c r="AG5" s="246"/>
      <c r="AH5" s="240" t="s">
        <v>168</v>
      </c>
      <c r="AI5" s="240"/>
      <c r="AJ5" s="246" t="s">
        <v>130</v>
      </c>
      <c r="AK5" s="246"/>
      <c r="AL5" s="246"/>
      <c r="AM5" s="246"/>
      <c r="AN5" s="246"/>
      <c r="AO5" s="246"/>
      <c r="AP5" s="246"/>
      <c r="AQ5" s="246"/>
      <c r="AR5" s="240" t="s">
        <v>168</v>
      </c>
      <c r="AS5" s="240"/>
      <c r="AT5" s="246" t="s">
        <v>131</v>
      </c>
      <c r="AU5" s="246"/>
      <c r="AV5" s="246"/>
      <c r="AW5" s="246"/>
      <c r="AX5" s="246"/>
      <c r="AY5" s="246"/>
      <c r="AZ5" s="246"/>
      <c r="BA5" s="246"/>
      <c r="BB5" s="240" t="s">
        <v>168</v>
      </c>
      <c r="BC5" s="240"/>
      <c r="BD5" s="246" t="s">
        <v>152</v>
      </c>
      <c r="BE5" s="246"/>
      <c r="BF5" s="246"/>
      <c r="BG5" s="246"/>
      <c r="BH5" s="246"/>
      <c r="BI5" s="246"/>
      <c r="BJ5" s="246"/>
      <c r="BK5" s="246"/>
      <c r="BL5" s="240" t="s">
        <v>168</v>
      </c>
      <c r="BM5" s="240"/>
      <c r="BN5" s="246" t="s">
        <v>153</v>
      </c>
      <c r="BO5" s="246"/>
      <c r="BP5" s="246"/>
      <c r="BQ5" s="246"/>
      <c r="BR5" s="246"/>
      <c r="BS5" s="246"/>
      <c r="BT5" s="246"/>
      <c r="BU5" s="246"/>
      <c r="BV5" s="246"/>
      <c r="BW5" s="240" t="s">
        <v>168</v>
      </c>
      <c r="BX5" s="240"/>
      <c r="BY5" s="246" t="s">
        <v>154</v>
      </c>
      <c r="BZ5" s="246"/>
      <c r="CA5" s="246"/>
      <c r="CB5" s="246"/>
      <c r="CC5" s="246"/>
      <c r="CD5" s="246"/>
      <c r="CE5" s="246"/>
      <c r="CF5" s="246"/>
      <c r="CG5" s="246"/>
      <c r="CH5" s="240" t="s">
        <v>168</v>
      </c>
      <c r="CI5" s="240"/>
      <c r="CJ5" s="246" t="s">
        <v>155</v>
      </c>
      <c r="CK5" s="246"/>
      <c r="CL5" s="246"/>
      <c r="CM5" s="246"/>
      <c r="CN5" s="246"/>
      <c r="CO5" s="246"/>
      <c r="CP5" s="246"/>
      <c r="CQ5" s="246"/>
      <c r="CR5" s="240" t="s">
        <v>168</v>
      </c>
      <c r="CS5" s="240"/>
    </row>
    <row r="6" spans="1:166" ht="83.25" customHeight="1">
      <c r="A6" s="311"/>
      <c r="B6" s="246"/>
      <c r="C6" s="287"/>
      <c r="D6" s="289"/>
      <c r="E6" s="313"/>
      <c r="F6" s="289"/>
      <c r="G6" s="282" t="s">
        <v>7</v>
      </c>
      <c r="H6" s="282" t="s">
        <v>45</v>
      </c>
      <c r="I6" s="282" t="s">
        <v>44</v>
      </c>
      <c r="J6" s="290" t="s">
        <v>49</v>
      </c>
      <c r="K6" s="283" t="s">
        <v>90</v>
      </c>
      <c r="L6" s="282" t="s">
        <v>23</v>
      </c>
      <c r="M6" s="282" t="s">
        <v>46</v>
      </c>
      <c r="N6" s="243" t="s">
        <v>133</v>
      </c>
      <c r="O6" s="248" t="s">
        <v>132</v>
      </c>
      <c r="P6" s="246" t="s">
        <v>48</v>
      </c>
      <c r="Q6" s="246"/>
      <c r="R6" s="246"/>
      <c r="S6" s="246"/>
      <c r="T6" s="246"/>
      <c r="U6" s="246"/>
      <c r="V6" s="236" t="s">
        <v>24</v>
      </c>
      <c r="W6" s="236" t="s">
        <v>25</v>
      </c>
      <c r="X6" s="237" t="s">
        <v>50</v>
      </c>
      <c r="Y6" s="243" t="s">
        <v>133</v>
      </c>
      <c r="Z6" s="248" t="s">
        <v>132</v>
      </c>
      <c r="AA6" s="241" t="s">
        <v>48</v>
      </c>
      <c r="AB6" s="241"/>
      <c r="AC6" s="241"/>
      <c r="AD6" s="241"/>
      <c r="AE6" s="241"/>
      <c r="AF6" s="241"/>
      <c r="AG6" s="236" t="s">
        <v>24</v>
      </c>
      <c r="AH6" s="236" t="s">
        <v>25</v>
      </c>
      <c r="AI6" s="237" t="s">
        <v>5</v>
      </c>
      <c r="AJ6" s="243" t="s">
        <v>133</v>
      </c>
      <c r="AK6" s="248" t="s">
        <v>132</v>
      </c>
      <c r="AL6" s="241" t="s">
        <v>48</v>
      </c>
      <c r="AM6" s="241"/>
      <c r="AN6" s="241"/>
      <c r="AO6" s="241"/>
      <c r="AP6" s="241"/>
      <c r="AQ6" s="236" t="s">
        <v>24</v>
      </c>
      <c r="AR6" s="236" t="s">
        <v>25</v>
      </c>
      <c r="AS6" s="237" t="s">
        <v>5</v>
      </c>
      <c r="AT6" s="243" t="s">
        <v>133</v>
      </c>
      <c r="AU6" s="248" t="s">
        <v>132</v>
      </c>
      <c r="AV6" s="241" t="s">
        <v>48</v>
      </c>
      <c r="AW6" s="241"/>
      <c r="AX6" s="241"/>
      <c r="AY6" s="241"/>
      <c r="AZ6" s="241"/>
      <c r="BA6" s="236" t="s">
        <v>24</v>
      </c>
      <c r="BB6" s="236" t="s">
        <v>25</v>
      </c>
      <c r="BC6" s="249" t="s">
        <v>5</v>
      </c>
      <c r="BD6" s="243" t="s">
        <v>133</v>
      </c>
      <c r="BE6" s="248" t="s">
        <v>132</v>
      </c>
      <c r="BF6" s="241" t="s">
        <v>48</v>
      </c>
      <c r="BG6" s="241"/>
      <c r="BH6" s="241"/>
      <c r="BI6" s="241"/>
      <c r="BJ6" s="241"/>
      <c r="BK6" s="236" t="s">
        <v>24</v>
      </c>
      <c r="BL6" s="236" t="s">
        <v>25</v>
      </c>
      <c r="BM6" s="237" t="s">
        <v>5</v>
      </c>
      <c r="BN6" s="243" t="s">
        <v>133</v>
      </c>
      <c r="BO6" s="248" t="s">
        <v>132</v>
      </c>
      <c r="BP6" s="241" t="s">
        <v>48</v>
      </c>
      <c r="BQ6" s="241"/>
      <c r="BR6" s="241"/>
      <c r="BS6" s="241"/>
      <c r="BT6" s="241"/>
      <c r="BU6" s="241"/>
      <c r="BV6" s="236" t="s">
        <v>24</v>
      </c>
      <c r="BW6" s="236" t="s">
        <v>25</v>
      </c>
      <c r="BX6" s="237" t="s">
        <v>5</v>
      </c>
      <c r="BY6" s="243" t="s">
        <v>133</v>
      </c>
      <c r="BZ6" s="248" t="s">
        <v>132</v>
      </c>
      <c r="CA6" s="241" t="s">
        <v>48</v>
      </c>
      <c r="CB6" s="241"/>
      <c r="CC6" s="241"/>
      <c r="CD6" s="241"/>
      <c r="CE6" s="241"/>
      <c r="CF6" s="241"/>
      <c r="CG6" s="236" t="s">
        <v>24</v>
      </c>
      <c r="CH6" s="236" t="s">
        <v>25</v>
      </c>
      <c r="CI6" s="237" t="s">
        <v>5</v>
      </c>
      <c r="CJ6" s="243" t="s">
        <v>133</v>
      </c>
      <c r="CK6" s="248" t="s">
        <v>132</v>
      </c>
      <c r="CL6" s="241" t="s">
        <v>48</v>
      </c>
      <c r="CM6" s="241"/>
      <c r="CN6" s="241"/>
      <c r="CO6" s="241"/>
      <c r="CP6" s="241"/>
      <c r="CQ6" s="236" t="s">
        <v>24</v>
      </c>
      <c r="CR6" s="236" t="s">
        <v>25</v>
      </c>
      <c r="CS6" s="235" t="s">
        <v>5</v>
      </c>
    </row>
    <row r="7" spans="1:166" ht="19.5" customHeight="1">
      <c r="A7" s="311"/>
      <c r="B7" s="246"/>
      <c r="C7" s="287"/>
      <c r="D7" s="289"/>
      <c r="E7" s="313"/>
      <c r="F7" s="289"/>
      <c r="G7" s="282"/>
      <c r="H7" s="282"/>
      <c r="I7" s="282"/>
      <c r="J7" s="291"/>
      <c r="K7" s="283"/>
      <c r="L7" s="282"/>
      <c r="M7" s="282"/>
      <c r="N7" s="244"/>
      <c r="O7" s="248"/>
      <c r="P7" s="309" t="s">
        <v>6</v>
      </c>
      <c r="Q7" s="309"/>
      <c r="R7" s="309"/>
      <c r="S7" s="309"/>
      <c r="T7" s="309"/>
      <c r="U7" s="309"/>
      <c r="V7" s="236"/>
      <c r="W7" s="236"/>
      <c r="X7" s="238"/>
      <c r="Y7" s="244"/>
      <c r="Z7" s="248"/>
      <c r="AA7" s="242" t="s">
        <v>6</v>
      </c>
      <c r="AB7" s="242"/>
      <c r="AC7" s="242"/>
      <c r="AD7" s="242"/>
      <c r="AE7" s="242"/>
      <c r="AF7" s="242"/>
      <c r="AG7" s="236"/>
      <c r="AH7" s="236"/>
      <c r="AI7" s="238"/>
      <c r="AJ7" s="244"/>
      <c r="AK7" s="248"/>
      <c r="AL7" s="242" t="s">
        <v>6</v>
      </c>
      <c r="AM7" s="242"/>
      <c r="AN7" s="242"/>
      <c r="AO7" s="242"/>
      <c r="AP7" s="242"/>
      <c r="AQ7" s="236"/>
      <c r="AR7" s="236"/>
      <c r="AS7" s="238"/>
      <c r="AT7" s="244"/>
      <c r="AU7" s="248"/>
      <c r="AV7" s="242" t="s">
        <v>6</v>
      </c>
      <c r="AW7" s="242"/>
      <c r="AX7" s="242"/>
      <c r="AY7" s="242"/>
      <c r="AZ7" s="242"/>
      <c r="BA7" s="236"/>
      <c r="BB7" s="236"/>
      <c r="BC7" s="249"/>
      <c r="BD7" s="244"/>
      <c r="BE7" s="248"/>
      <c r="BF7" s="242" t="s">
        <v>6</v>
      </c>
      <c r="BG7" s="242"/>
      <c r="BH7" s="242"/>
      <c r="BI7" s="242"/>
      <c r="BJ7" s="242"/>
      <c r="BK7" s="236"/>
      <c r="BL7" s="236"/>
      <c r="BM7" s="238"/>
      <c r="BN7" s="244"/>
      <c r="BO7" s="248"/>
      <c r="BP7" s="242" t="s">
        <v>6</v>
      </c>
      <c r="BQ7" s="242"/>
      <c r="BR7" s="242"/>
      <c r="BS7" s="242"/>
      <c r="BT7" s="242"/>
      <c r="BU7" s="242"/>
      <c r="BV7" s="236"/>
      <c r="BW7" s="236"/>
      <c r="BX7" s="238"/>
      <c r="BY7" s="244"/>
      <c r="BZ7" s="248"/>
      <c r="CA7" s="242" t="s">
        <v>6</v>
      </c>
      <c r="CB7" s="242"/>
      <c r="CC7" s="242"/>
      <c r="CD7" s="242"/>
      <c r="CE7" s="242"/>
      <c r="CF7" s="242"/>
      <c r="CG7" s="236"/>
      <c r="CH7" s="236"/>
      <c r="CI7" s="238"/>
      <c r="CJ7" s="244"/>
      <c r="CK7" s="248"/>
      <c r="CL7" s="242" t="s">
        <v>6</v>
      </c>
      <c r="CM7" s="242"/>
      <c r="CN7" s="242"/>
      <c r="CO7" s="242"/>
      <c r="CP7" s="242"/>
      <c r="CQ7" s="236"/>
      <c r="CR7" s="236"/>
      <c r="CS7" s="235"/>
    </row>
    <row r="8" spans="1:166" ht="99" customHeight="1">
      <c r="A8" s="311"/>
      <c r="B8" s="246"/>
      <c r="C8" s="288"/>
      <c r="D8" s="289"/>
      <c r="E8" s="314"/>
      <c r="F8" s="289"/>
      <c r="G8" s="282"/>
      <c r="H8" s="282"/>
      <c r="I8" s="282"/>
      <c r="J8" s="292"/>
      <c r="K8" s="283"/>
      <c r="L8" s="282"/>
      <c r="M8" s="282"/>
      <c r="N8" s="245"/>
      <c r="O8" s="248"/>
      <c r="P8" s="12" t="s">
        <v>7</v>
      </c>
      <c r="Q8" s="12" t="s">
        <v>45</v>
      </c>
      <c r="R8" s="12" t="s">
        <v>44</v>
      </c>
      <c r="S8" s="13" t="s">
        <v>49</v>
      </c>
      <c r="T8" s="13" t="s">
        <v>23</v>
      </c>
      <c r="U8" s="13" t="s">
        <v>46</v>
      </c>
      <c r="V8" s="236"/>
      <c r="W8" s="236"/>
      <c r="X8" s="239"/>
      <c r="Y8" s="245"/>
      <c r="Z8" s="248"/>
      <c r="AA8" s="12" t="s">
        <v>7</v>
      </c>
      <c r="AB8" s="12" t="s">
        <v>45</v>
      </c>
      <c r="AC8" s="12" t="s">
        <v>44</v>
      </c>
      <c r="AD8" s="13" t="s">
        <v>49</v>
      </c>
      <c r="AE8" s="13" t="s">
        <v>23</v>
      </c>
      <c r="AF8" s="13" t="s">
        <v>46</v>
      </c>
      <c r="AG8" s="236"/>
      <c r="AH8" s="236"/>
      <c r="AI8" s="239"/>
      <c r="AJ8" s="245"/>
      <c r="AK8" s="248"/>
      <c r="AL8" s="12" t="s">
        <v>7</v>
      </c>
      <c r="AM8" s="12" t="s">
        <v>45</v>
      </c>
      <c r="AN8" s="12" t="s">
        <v>44</v>
      </c>
      <c r="AO8" s="13" t="s">
        <v>49</v>
      </c>
      <c r="AP8" s="13" t="s">
        <v>23</v>
      </c>
      <c r="AQ8" s="236"/>
      <c r="AR8" s="236"/>
      <c r="AS8" s="239"/>
      <c r="AT8" s="245"/>
      <c r="AU8" s="248"/>
      <c r="AV8" s="12" t="s">
        <v>7</v>
      </c>
      <c r="AW8" s="12" t="s">
        <v>45</v>
      </c>
      <c r="AX8" s="12" t="s">
        <v>44</v>
      </c>
      <c r="AY8" s="13" t="s">
        <v>49</v>
      </c>
      <c r="AZ8" s="13" t="s">
        <v>23</v>
      </c>
      <c r="BA8" s="236"/>
      <c r="BB8" s="236"/>
      <c r="BC8" s="249"/>
      <c r="BD8" s="245"/>
      <c r="BE8" s="248"/>
      <c r="BF8" s="12" t="s">
        <v>7</v>
      </c>
      <c r="BG8" s="12" t="s">
        <v>45</v>
      </c>
      <c r="BH8" s="12" t="s">
        <v>44</v>
      </c>
      <c r="BI8" s="13" t="s">
        <v>49</v>
      </c>
      <c r="BJ8" s="13" t="s">
        <v>23</v>
      </c>
      <c r="BK8" s="236"/>
      <c r="BL8" s="236"/>
      <c r="BM8" s="239"/>
      <c r="BN8" s="245"/>
      <c r="BO8" s="248"/>
      <c r="BP8" s="12" t="s">
        <v>7</v>
      </c>
      <c r="BQ8" s="12" t="s">
        <v>45</v>
      </c>
      <c r="BR8" s="12" t="s">
        <v>44</v>
      </c>
      <c r="BS8" s="13" t="s">
        <v>49</v>
      </c>
      <c r="BT8" s="13" t="s">
        <v>88</v>
      </c>
      <c r="BU8" s="13" t="s">
        <v>23</v>
      </c>
      <c r="BV8" s="236"/>
      <c r="BW8" s="236"/>
      <c r="BX8" s="239"/>
      <c r="BY8" s="245"/>
      <c r="BZ8" s="248"/>
      <c r="CA8" s="12" t="s">
        <v>7</v>
      </c>
      <c r="CB8" s="12" t="s">
        <v>45</v>
      </c>
      <c r="CC8" s="12" t="s">
        <v>44</v>
      </c>
      <c r="CD8" s="13" t="s">
        <v>49</v>
      </c>
      <c r="CE8" s="13" t="s">
        <v>88</v>
      </c>
      <c r="CF8" s="13" t="s">
        <v>23</v>
      </c>
      <c r="CG8" s="236"/>
      <c r="CH8" s="236"/>
      <c r="CI8" s="239"/>
      <c r="CJ8" s="245"/>
      <c r="CK8" s="248"/>
      <c r="CL8" s="12" t="s">
        <v>7</v>
      </c>
      <c r="CM8" s="12" t="s">
        <v>45</v>
      </c>
      <c r="CN8" s="12" t="s">
        <v>44</v>
      </c>
      <c r="CO8" s="13" t="s">
        <v>49</v>
      </c>
      <c r="CP8" s="13" t="s">
        <v>23</v>
      </c>
      <c r="CQ8" s="236"/>
      <c r="CR8" s="236"/>
      <c r="CS8" s="235"/>
    </row>
    <row r="9" spans="1:166" s="5" customFormat="1" ht="40.5" customHeight="1">
      <c r="A9" s="14" t="s">
        <v>54</v>
      </c>
      <c r="B9" s="15" t="s">
        <v>136</v>
      </c>
      <c r="C9" s="16">
        <f>C10+C19+C23+C25</f>
        <v>1476</v>
      </c>
      <c r="D9" s="16">
        <f>D10+D19+D23+D25</f>
        <v>1404</v>
      </c>
      <c r="E9" s="16">
        <f>E10+E19+E23+E25</f>
        <v>110</v>
      </c>
      <c r="F9" s="16">
        <f>F10+F19+F23+F25</f>
        <v>1370</v>
      </c>
      <c r="G9" s="16">
        <f t="shared" ref="G9:AH9" si="0">G10+G19+G23+G25</f>
        <v>950</v>
      </c>
      <c r="H9" s="16">
        <f t="shared" si="0"/>
        <v>0</v>
      </c>
      <c r="I9" s="16">
        <f t="shared" si="0"/>
        <v>0</v>
      </c>
      <c r="J9" s="16">
        <f t="shared" si="0"/>
        <v>418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612</v>
      </c>
      <c r="O9" s="16">
        <f t="shared" si="0"/>
        <v>612</v>
      </c>
      <c r="P9" s="16">
        <f t="shared" si="0"/>
        <v>416</v>
      </c>
      <c r="Q9" s="16">
        <f t="shared" si="0"/>
        <v>0</v>
      </c>
      <c r="R9" s="16">
        <f t="shared" si="0"/>
        <v>0</v>
      </c>
      <c r="S9" s="16">
        <f t="shared" si="0"/>
        <v>186</v>
      </c>
      <c r="T9" s="16">
        <f t="shared" si="0"/>
        <v>0</v>
      </c>
      <c r="U9" s="16">
        <f t="shared" si="0"/>
        <v>18</v>
      </c>
      <c r="V9" s="16">
        <f t="shared" si="0"/>
        <v>0</v>
      </c>
      <c r="W9" s="16">
        <f t="shared" si="0"/>
        <v>0</v>
      </c>
      <c r="X9" s="16">
        <f t="shared" si="0"/>
        <v>0</v>
      </c>
      <c r="Y9" s="16">
        <f t="shared" si="0"/>
        <v>864</v>
      </c>
      <c r="Z9" s="16">
        <f>Z10+Z19+Z23+Z25</f>
        <v>792</v>
      </c>
      <c r="AA9" s="16">
        <f t="shared" si="0"/>
        <v>532</v>
      </c>
      <c r="AB9" s="16">
        <f t="shared" si="0"/>
        <v>0</v>
      </c>
      <c r="AC9" s="16">
        <f t="shared" si="0"/>
        <v>0</v>
      </c>
      <c r="AD9" s="16">
        <f t="shared" si="0"/>
        <v>234</v>
      </c>
      <c r="AE9" s="16">
        <f t="shared" si="0"/>
        <v>0</v>
      </c>
      <c r="AF9" s="16">
        <f t="shared" si="0"/>
        <v>18</v>
      </c>
      <c r="AG9" s="16">
        <f t="shared" si="0"/>
        <v>0</v>
      </c>
      <c r="AH9" s="16">
        <f t="shared" si="0"/>
        <v>72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7"/>
      <c r="BE9" s="17"/>
      <c r="BF9" s="17"/>
      <c r="BG9" s="16"/>
      <c r="BH9" s="16"/>
      <c r="BI9" s="16"/>
      <c r="BJ9" s="16"/>
      <c r="BK9" s="16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6"/>
      <c r="CN9" s="16"/>
      <c r="CO9" s="16"/>
      <c r="CP9" s="16"/>
      <c r="CQ9" s="16"/>
      <c r="CR9" s="16"/>
      <c r="CS9" s="18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</row>
    <row r="10" spans="1:166" ht="66" customHeight="1">
      <c r="A10" s="140" t="s">
        <v>148</v>
      </c>
      <c r="B10" s="19" t="s">
        <v>137</v>
      </c>
      <c r="C10" s="20">
        <f>SUM(C11:C18)</f>
        <v>725</v>
      </c>
      <c r="D10" s="20">
        <f>SUM(D11:D18)</f>
        <v>701</v>
      </c>
      <c r="E10" s="20">
        <v>0</v>
      </c>
      <c r="F10" s="20">
        <f t="shared" ref="F10:M10" si="1">SUM(F11:F18)</f>
        <v>701</v>
      </c>
      <c r="G10" s="20">
        <f t="shared" si="1"/>
        <v>432</v>
      </c>
      <c r="H10" s="20">
        <f t="shared" si="1"/>
        <v>0</v>
      </c>
      <c r="I10" s="20">
        <f t="shared" si="1"/>
        <v>0</v>
      </c>
      <c r="J10" s="20">
        <f t="shared" si="1"/>
        <v>269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ref="N10" si="2">SUM(N11:N18)</f>
        <v>289</v>
      </c>
      <c r="O10" s="20">
        <f t="shared" ref="O10" si="3">SUM(O11:O18)</f>
        <v>289</v>
      </c>
      <c r="P10" s="20">
        <f t="shared" ref="P10" si="4">SUM(P11:P18)</f>
        <v>166</v>
      </c>
      <c r="Q10" s="20">
        <f t="shared" ref="Q10" si="5">SUM(Q11:Q18)</f>
        <v>0</v>
      </c>
      <c r="R10" s="20">
        <f t="shared" ref="R10" si="6">SUM(R11:R18)</f>
        <v>0</v>
      </c>
      <c r="S10" s="20">
        <f t="shared" ref="S10" si="7">SUM(S11:S18)</f>
        <v>123</v>
      </c>
      <c r="T10" s="20">
        <f t="shared" ref="T10" si="8">SUM(T11:T18)</f>
        <v>0</v>
      </c>
      <c r="U10" s="20">
        <f t="shared" ref="U10" si="9">SUM(U11:U18)</f>
        <v>0</v>
      </c>
      <c r="V10" s="20">
        <f t="shared" ref="V10" si="10">SUM(V11:V18)</f>
        <v>0</v>
      </c>
      <c r="W10" s="20">
        <f t="shared" ref="W10" si="11">SUM(W11:W18)</f>
        <v>0</v>
      </c>
      <c r="X10" s="20"/>
      <c r="Y10" s="20">
        <f t="shared" ref="Y10" si="12">SUM(Y11:Y18)</f>
        <v>436</v>
      </c>
      <c r="Z10" s="20">
        <f t="shared" ref="Z10:AG10" si="13">SUM(Z11:Z18)</f>
        <v>412</v>
      </c>
      <c r="AA10" s="20">
        <f t="shared" si="13"/>
        <v>264</v>
      </c>
      <c r="AB10" s="20">
        <f t="shared" si="13"/>
        <v>0</v>
      </c>
      <c r="AC10" s="20">
        <f t="shared" si="13"/>
        <v>0</v>
      </c>
      <c r="AD10" s="20">
        <f t="shared" si="13"/>
        <v>148</v>
      </c>
      <c r="AE10" s="20">
        <f t="shared" si="13"/>
        <v>0</v>
      </c>
      <c r="AF10" s="20">
        <f t="shared" si="13"/>
        <v>0</v>
      </c>
      <c r="AG10" s="20">
        <f t="shared" si="13"/>
        <v>0</v>
      </c>
      <c r="AH10" s="20">
        <v>24</v>
      </c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2"/>
      <c r="CM10" s="20"/>
      <c r="CN10" s="20"/>
      <c r="CO10" s="20"/>
      <c r="CP10" s="20"/>
      <c r="CQ10" s="20"/>
      <c r="CR10" s="20"/>
      <c r="CS10" s="23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</row>
    <row r="11" spans="1:166" ht="24.95" customHeight="1">
      <c r="A11" s="149" t="s">
        <v>141</v>
      </c>
      <c r="B11" s="150" t="s">
        <v>8</v>
      </c>
      <c r="C11" s="151">
        <v>124</v>
      </c>
      <c r="D11" s="152">
        <v>100</v>
      </c>
      <c r="E11" s="153"/>
      <c r="F11" s="153">
        <v>100</v>
      </c>
      <c r="G11" s="153">
        <v>80</v>
      </c>
      <c r="H11" s="153">
        <v>0</v>
      </c>
      <c r="I11" s="153">
        <v>0</v>
      </c>
      <c r="J11" s="153">
        <v>20</v>
      </c>
      <c r="K11" s="153">
        <v>0</v>
      </c>
      <c r="L11" s="153">
        <v>0</v>
      </c>
      <c r="M11" s="153">
        <v>0</v>
      </c>
      <c r="N11" s="154">
        <v>34</v>
      </c>
      <c r="O11" s="155">
        <f>SUM(P11:V11)</f>
        <v>34</v>
      </c>
      <c r="P11" s="156">
        <v>24</v>
      </c>
      <c r="Q11" s="156"/>
      <c r="R11" s="156"/>
      <c r="S11" s="156">
        <v>10</v>
      </c>
      <c r="T11" s="156"/>
      <c r="U11" s="156"/>
      <c r="V11" s="156"/>
      <c r="W11" s="156"/>
      <c r="X11" s="157"/>
      <c r="Y11" s="158">
        <v>90</v>
      </c>
      <c r="Z11" s="159">
        <v>66</v>
      </c>
      <c r="AA11" s="156">
        <v>56</v>
      </c>
      <c r="AB11" s="156"/>
      <c r="AC11" s="160"/>
      <c r="AD11" s="160">
        <v>10</v>
      </c>
      <c r="AE11" s="160"/>
      <c r="AF11" s="160"/>
      <c r="AG11" s="160"/>
      <c r="AH11" s="160">
        <v>24</v>
      </c>
      <c r="AI11" s="161" t="s">
        <v>37</v>
      </c>
      <c r="AJ11" s="29"/>
      <c r="AK11" s="25"/>
      <c r="AL11" s="28"/>
      <c r="AM11" s="28"/>
      <c r="AN11" s="28"/>
      <c r="AO11" s="28"/>
      <c r="AP11" s="28"/>
      <c r="AQ11" s="28"/>
      <c r="AR11" s="32"/>
      <c r="AS11" s="32"/>
      <c r="AT11" s="29"/>
      <c r="AU11" s="33"/>
      <c r="AV11" s="34"/>
      <c r="AW11" s="31"/>
      <c r="AX11" s="35"/>
      <c r="AY11" s="35"/>
      <c r="AZ11" s="28"/>
      <c r="BA11" s="28"/>
      <c r="BB11" s="28"/>
      <c r="BC11" s="28"/>
      <c r="BD11" s="36"/>
      <c r="BE11" s="37"/>
      <c r="BF11" s="34"/>
      <c r="BG11" s="32"/>
      <c r="BH11" s="32"/>
      <c r="BI11" s="32"/>
      <c r="BJ11" s="32"/>
      <c r="BK11" s="32"/>
      <c r="BL11" s="32"/>
      <c r="BM11" s="32"/>
      <c r="BN11" s="29"/>
      <c r="BO11" s="33"/>
      <c r="BP11" s="34"/>
      <c r="BQ11" s="34"/>
      <c r="BR11" s="32"/>
      <c r="BS11" s="32"/>
      <c r="BT11" s="32"/>
      <c r="BU11" s="32"/>
      <c r="BV11" s="32"/>
      <c r="BW11" s="32"/>
      <c r="BX11" s="32"/>
      <c r="BY11" s="29"/>
      <c r="BZ11" s="33"/>
      <c r="CA11" s="34"/>
      <c r="CB11" s="32"/>
      <c r="CC11" s="32"/>
      <c r="CD11" s="32"/>
      <c r="CE11" s="32"/>
      <c r="CF11" s="32"/>
      <c r="CG11" s="32"/>
      <c r="CH11" s="32"/>
      <c r="CI11" s="32"/>
      <c r="CJ11" s="29"/>
      <c r="CK11" s="33"/>
      <c r="CL11" s="34"/>
      <c r="CM11" s="32"/>
      <c r="CN11" s="32"/>
      <c r="CO11" s="32"/>
      <c r="CP11" s="32"/>
      <c r="CQ11" s="32"/>
      <c r="CR11" s="32"/>
      <c r="CS11" s="38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</row>
    <row r="12" spans="1:166" ht="24.95" customHeight="1">
      <c r="A12" s="162" t="s">
        <v>142</v>
      </c>
      <c r="B12" s="150" t="s">
        <v>9</v>
      </c>
      <c r="C12" s="151">
        <v>117</v>
      </c>
      <c r="D12" s="152">
        <v>117</v>
      </c>
      <c r="E12" s="153"/>
      <c r="F12" s="153">
        <v>117</v>
      </c>
      <c r="G12" s="153">
        <v>97</v>
      </c>
      <c r="H12" s="153">
        <v>0</v>
      </c>
      <c r="I12" s="153">
        <v>0</v>
      </c>
      <c r="J12" s="153">
        <v>20</v>
      </c>
      <c r="K12" s="153">
        <v>0</v>
      </c>
      <c r="L12" s="153">
        <v>0</v>
      </c>
      <c r="M12" s="153">
        <v>0</v>
      </c>
      <c r="N12" s="154">
        <v>51</v>
      </c>
      <c r="O12" s="155">
        <f t="shared" ref="O12:O18" si="14">SUM(P12:V12)</f>
        <v>51</v>
      </c>
      <c r="P12" s="156">
        <v>41</v>
      </c>
      <c r="Q12" s="156"/>
      <c r="R12" s="156"/>
      <c r="S12" s="156">
        <v>10</v>
      </c>
      <c r="T12" s="156"/>
      <c r="U12" s="156"/>
      <c r="V12" s="156"/>
      <c r="W12" s="156"/>
      <c r="X12" s="156"/>
      <c r="Y12" s="154">
        <v>66</v>
      </c>
      <c r="Z12" s="155">
        <v>66</v>
      </c>
      <c r="AA12" s="156">
        <v>56</v>
      </c>
      <c r="AB12" s="156"/>
      <c r="AC12" s="163"/>
      <c r="AD12" s="163">
        <v>10</v>
      </c>
      <c r="AE12" s="164"/>
      <c r="AF12" s="164"/>
      <c r="AG12" s="164"/>
      <c r="AH12" s="164"/>
      <c r="AI12" s="165" t="s">
        <v>36</v>
      </c>
      <c r="AJ12" s="29"/>
      <c r="AK12" s="25"/>
      <c r="AL12" s="28"/>
      <c r="AM12" s="28"/>
      <c r="AN12" s="28"/>
      <c r="AO12" s="28"/>
      <c r="AP12" s="35"/>
      <c r="AQ12" s="35"/>
      <c r="AR12" s="35"/>
      <c r="AS12" s="35"/>
      <c r="AT12" s="39"/>
      <c r="AU12" s="25"/>
      <c r="AV12" s="28"/>
      <c r="AW12" s="31"/>
      <c r="AX12" s="28"/>
      <c r="AY12" s="28"/>
      <c r="AZ12" s="35"/>
      <c r="BA12" s="35"/>
      <c r="BB12" s="35"/>
      <c r="BC12" s="34"/>
      <c r="BD12" s="36"/>
      <c r="BE12" s="37"/>
      <c r="BF12" s="31"/>
      <c r="BG12" s="35"/>
      <c r="BH12" s="35"/>
      <c r="BI12" s="35"/>
      <c r="BJ12" s="35"/>
      <c r="BK12" s="35"/>
      <c r="BL12" s="35"/>
      <c r="BM12" s="35"/>
      <c r="BN12" s="36"/>
      <c r="BO12" s="37"/>
      <c r="BP12" s="31"/>
      <c r="BQ12" s="31"/>
      <c r="BR12" s="35"/>
      <c r="BS12" s="35"/>
      <c r="BT12" s="35"/>
      <c r="BU12" s="35"/>
      <c r="BV12" s="35"/>
      <c r="BW12" s="35"/>
      <c r="BX12" s="35"/>
      <c r="BY12" s="36"/>
      <c r="BZ12" s="37"/>
      <c r="CA12" s="31"/>
      <c r="CB12" s="35"/>
      <c r="CC12" s="35"/>
      <c r="CD12" s="35"/>
      <c r="CE12" s="35"/>
      <c r="CF12" s="35"/>
      <c r="CG12" s="35"/>
      <c r="CH12" s="35"/>
      <c r="CI12" s="35"/>
      <c r="CJ12" s="36"/>
      <c r="CK12" s="37"/>
      <c r="CL12" s="31"/>
      <c r="CM12" s="35"/>
      <c r="CN12" s="35"/>
      <c r="CO12" s="35"/>
      <c r="CP12" s="35"/>
      <c r="CQ12" s="35"/>
      <c r="CR12" s="35"/>
      <c r="CS12" s="40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</row>
    <row r="13" spans="1:166" ht="24.95" customHeight="1">
      <c r="A13" s="162" t="s">
        <v>143</v>
      </c>
      <c r="B13" s="150" t="s">
        <v>10</v>
      </c>
      <c r="C13" s="151">
        <v>78</v>
      </c>
      <c r="D13" s="152">
        <v>78</v>
      </c>
      <c r="E13" s="153"/>
      <c r="F13" s="153">
        <v>78</v>
      </c>
      <c r="G13" s="153">
        <v>2</v>
      </c>
      <c r="H13" s="153">
        <v>0</v>
      </c>
      <c r="I13" s="153">
        <v>0</v>
      </c>
      <c r="J13" s="153">
        <v>76</v>
      </c>
      <c r="K13" s="153">
        <v>0</v>
      </c>
      <c r="L13" s="153">
        <v>0</v>
      </c>
      <c r="M13" s="153">
        <v>0</v>
      </c>
      <c r="N13" s="154">
        <f>O13+W13</f>
        <v>34</v>
      </c>
      <c r="O13" s="155">
        <f t="shared" si="14"/>
        <v>34</v>
      </c>
      <c r="P13" s="156"/>
      <c r="Q13" s="156"/>
      <c r="R13" s="156"/>
      <c r="S13" s="156">
        <v>34</v>
      </c>
      <c r="T13" s="156"/>
      <c r="U13" s="156"/>
      <c r="V13" s="156"/>
      <c r="W13" s="156"/>
      <c r="X13" s="156"/>
      <c r="Y13" s="154">
        <f t="shared" ref="Y13:Y16" si="15">Z13+AH13</f>
        <v>44</v>
      </c>
      <c r="Z13" s="155">
        <v>44</v>
      </c>
      <c r="AA13" s="156"/>
      <c r="AB13" s="156"/>
      <c r="AC13" s="163"/>
      <c r="AD13" s="163">
        <v>44</v>
      </c>
      <c r="AE13" s="164"/>
      <c r="AF13" s="164"/>
      <c r="AG13" s="164"/>
      <c r="AH13" s="164"/>
      <c r="AI13" s="165" t="s">
        <v>36</v>
      </c>
      <c r="AJ13" s="29"/>
      <c r="AK13" s="25"/>
      <c r="AL13" s="28"/>
      <c r="AM13" s="28"/>
      <c r="AN13" s="28"/>
      <c r="AO13" s="28"/>
      <c r="AP13" s="35"/>
      <c r="AQ13" s="35"/>
      <c r="AR13" s="35"/>
      <c r="AS13" s="34"/>
      <c r="AT13" s="39"/>
      <c r="AU13" s="25"/>
      <c r="AV13" s="28"/>
      <c r="AW13" s="31"/>
      <c r="AX13" s="35"/>
      <c r="AY13" s="35"/>
      <c r="AZ13" s="35"/>
      <c r="BA13" s="35"/>
      <c r="BB13" s="28"/>
      <c r="BC13" s="34"/>
      <c r="BD13" s="36"/>
      <c r="BE13" s="37"/>
      <c r="BF13" s="31"/>
      <c r="BG13" s="35"/>
      <c r="BH13" s="35"/>
      <c r="BI13" s="35"/>
      <c r="BJ13" s="35"/>
      <c r="BK13" s="35"/>
      <c r="BL13" s="35"/>
      <c r="BM13" s="35"/>
      <c r="BN13" s="36"/>
      <c r="BO13" s="37"/>
      <c r="BP13" s="31"/>
      <c r="BQ13" s="31"/>
      <c r="BR13" s="35"/>
      <c r="BS13" s="35"/>
      <c r="BT13" s="35"/>
      <c r="BU13" s="35"/>
      <c r="BV13" s="35"/>
      <c r="BW13" s="35"/>
      <c r="BX13" s="35"/>
      <c r="BY13" s="36"/>
      <c r="BZ13" s="37"/>
      <c r="CA13" s="31"/>
      <c r="CB13" s="35"/>
      <c r="CC13" s="35"/>
      <c r="CD13" s="35"/>
      <c r="CE13" s="35"/>
      <c r="CF13" s="35"/>
      <c r="CG13" s="35"/>
      <c r="CH13" s="35"/>
      <c r="CI13" s="35"/>
      <c r="CJ13" s="36"/>
      <c r="CK13" s="37"/>
      <c r="CL13" s="31"/>
      <c r="CM13" s="35"/>
      <c r="CN13" s="35"/>
      <c r="CO13" s="35"/>
      <c r="CP13" s="35"/>
      <c r="CQ13" s="35"/>
      <c r="CR13" s="35"/>
      <c r="CS13" s="40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</row>
    <row r="14" spans="1:166" ht="24.95" customHeight="1">
      <c r="A14" s="162" t="s">
        <v>144</v>
      </c>
      <c r="B14" s="150" t="s">
        <v>11</v>
      </c>
      <c r="C14" s="151">
        <v>117</v>
      </c>
      <c r="D14" s="152">
        <v>117</v>
      </c>
      <c r="E14" s="153"/>
      <c r="F14" s="153">
        <v>117</v>
      </c>
      <c r="G14" s="153">
        <v>97</v>
      </c>
      <c r="H14" s="153">
        <v>0</v>
      </c>
      <c r="I14" s="153">
        <v>0</v>
      </c>
      <c r="J14" s="153">
        <v>20</v>
      </c>
      <c r="K14" s="153">
        <v>0</v>
      </c>
      <c r="L14" s="153">
        <v>0</v>
      </c>
      <c r="M14" s="153">
        <v>0</v>
      </c>
      <c r="N14" s="154">
        <v>51</v>
      </c>
      <c r="O14" s="155">
        <f t="shared" si="14"/>
        <v>51</v>
      </c>
      <c r="P14" s="156">
        <v>41</v>
      </c>
      <c r="Q14" s="160"/>
      <c r="R14" s="160"/>
      <c r="S14" s="160">
        <v>10</v>
      </c>
      <c r="T14" s="160"/>
      <c r="U14" s="160"/>
      <c r="V14" s="160"/>
      <c r="W14" s="160"/>
      <c r="X14" s="160"/>
      <c r="Y14" s="154">
        <v>66</v>
      </c>
      <c r="Z14" s="166">
        <v>66</v>
      </c>
      <c r="AA14" s="167">
        <v>56</v>
      </c>
      <c r="AB14" s="167"/>
      <c r="AC14" s="168"/>
      <c r="AD14" s="168">
        <v>10</v>
      </c>
      <c r="AE14" s="168"/>
      <c r="AF14" s="168"/>
      <c r="AG14" s="168"/>
      <c r="AH14" s="169"/>
      <c r="AI14" s="170" t="s">
        <v>36</v>
      </c>
      <c r="AJ14" s="29"/>
      <c r="AK14" s="25"/>
      <c r="AL14" s="28"/>
      <c r="AM14" s="28"/>
      <c r="AN14" s="28"/>
      <c r="AO14" s="28"/>
      <c r="AP14" s="35"/>
      <c r="AQ14" s="35"/>
      <c r="AR14" s="35"/>
      <c r="AS14" s="41"/>
      <c r="AT14" s="39"/>
      <c r="AU14" s="25"/>
      <c r="AV14" s="28"/>
      <c r="AW14" s="31"/>
      <c r="AX14" s="35"/>
      <c r="AY14" s="35"/>
      <c r="AZ14" s="35"/>
      <c r="BA14" s="35"/>
      <c r="BB14" s="28"/>
      <c r="BC14" s="42"/>
      <c r="BD14" s="43"/>
      <c r="BE14" s="44"/>
      <c r="BF14" s="31"/>
      <c r="BG14" s="35"/>
      <c r="BH14" s="35"/>
      <c r="BI14" s="35"/>
      <c r="BJ14" s="35"/>
      <c r="BK14" s="35"/>
      <c r="BL14" s="35"/>
      <c r="BM14" s="35"/>
      <c r="BN14" s="36"/>
      <c r="BO14" s="37"/>
      <c r="BP14" s="31"/>
      <c r="BQ14" s="31"/>
      <c r="BR14" s="35"/>
      <c r="BS14" s="35"/>
      <c r="BT14" s="35"/>
      <c r="BU14" s="35"/>
      <c r="BV14" s="35"/>
      <c r="BW14" s="35"/>
      <c r="BX14" s="35"/>
      <c r="BY14" s="36"/>
      <c r="BZ14" s="37"/>
      <c r="CA14" s="31"/>
      <c r="CB14" s="35"/>
      <c r="CC14" s="35"/>
      <c r="CD14" s="35"/>
      <c r="CE14" s="35"/>
      <c r="CF14" s="35"/>
      <c r="CG14" s="35"/>
      <c r="CH14" s="35"/>
      <c r="CI14" s="35"/>
      <c r="CJ14" s="36"/>
      <c r="CK14" s="37"/>
      <c r="CL14" s="31"/>
      <c r="CM14" s="35"/>
      <c r="CN14" s="35"/>
      <c r="CO14" s="35"/>
      <c r="CP14" s="35"/>
      <c r="CQ14" s="35"/>
      <c r="CR14" s="35"/>
      <c r="CS14" s="40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</row>
    <row r="15" spans="1:166" ht="24.95" customHeight="1">
      <c r="A15" s="162" t="s">
        <v>174</v>
      </c>
      <c r="B15" s="150" t="s">
        <v>12</v>
      </c>
      <c r="C15" s="151">
        <v>117</v>
      </c>
      <c r="D15" s="152">
        <v>117</v>
      </c>
      <c r="E15" s="153"/>
      <c r="F15" s="153">
        <v>117</v>
      </c>
      <c r="G15" s="153">
        <v>2</v>
      </c>
      <c r="H15" s="153">
        <v>0</v>
      </c>
      <c r="I15" s="153">
        <v>0</v>
      </c>
      <c r="J15" s="153">
        <v>115</v>
      </c>
      <c r="K15" s="153">
        <v>0</v>
      </c>
      <c r="L15" s="153">
        <v>0</v>
      </c>
      <c r="M15" s="153">
        <v>0</v>
      </c>
      <c r="N15" s="154">
        <v>51</v>
      </c>
      <c r="O15" s="155">
        <f t="shared" si="14"/>
        <v>51</v>
      </c>
      <c r="P15" s="156">
        <v>2</v>
      </c>
      <c r="Q15" s="156"/>
      <c r="R15" s="156"/>
      <c r="S15" s="163">
        <v>49</v>
      </c>
      <c r="T15" s="163"/>
      <c r="U15" s="163"/>
      <c r="V15" s="163"/>
      <c r="W15" s="163"/>
      <c r="X15" s="170" t="s">
        <v>36</v>
      </c>
      <c r="Y15" s="154">
        <v>66</v>
      </c>
      <c r="Z15" s="166">
        <v>66</v>
      </c>
      <c r="AA15" s="167">
        <f>V162</f>
        <v>0</v>
      </c>
      <c r="AB15" s="167"/>
      <c r="AC15" s="171"/>
      <c r="AD15" s="171">
        <v>66</v>
      </c>
      <c r="AE15" s="169"/>
      <c r="AF15" s="169"/>
      <c r="AG15" s="169"/>
      <c r="AH15" s="169"/>
      <c r="AI15" s="170" t="s">
        <v>36</v>
      </c>
      <c r="AJ15" s="29"/>
      <c r="AK15" s="25"/>
      <c r="AL15" s="28"/>
      <c r="AM15" s="28"/>
      <c r="AN15" s="28"/>
      <c r="AO15" s="28"/>
      <c r="AP15" s="35"/>
      <c r="AQ15" s="35"/>
      <c r="AR15" s="35"/>
      <c r="AS15" s="46"/>
      <c r="AT15" s="39"/>
      <c r="AU15" s="25"/>
      <c r="AV15" s="28"/>
      <c r="AW15" s="31"/>
      <c r="AX15" s="35"/>
      <c r="AY15" s="35"/>
      <c r="AZ15" s="35"/>
      <c r="BA15" s="35"/>
      <c r="BB15" s="28"/>
      <c r="BC15" s="34"/>
      <c r="BD15" s="47"/>
      <c r="BE15" s="48"/>
      <c r="BF15" s="31"/>
      <c r="BG15" s="35"/>
      <c r="BH15" s="35"/>
      <c r="BI15" s="35"/>
      <c r="BJ15" s="35"/>
      <c r="BK15" s="35"/>
      <c r="BL15" s="35"/>
      <c r="BM15" s="35"/>
      <c r="BN15" s="36"/>
      <c r="BO15" s="37"/>
      <c r="BP15" s="31"/>
      <c r="BQ15" s="31"/>
      <c r="BR15" s="35"/>
      <c r="BS15" s="35"/>
      <c r="BT15" s="35"/>
      <c r="BU15" s="35"/>
      <c r="BV15" s="35"/>
      <c r="BW15" s="35"/>
      <c r="BX15" s="35"/>
      <c r="BY15" s="36"/>
      <c r="BZ15" s="37"/>
      <c r="CA15" s="31"/>
      <c r="CB15" s="35"/>
      <c r="CC15" s="35"/>
      <c r="CD15" s="35"/>
      <c r="CE15" s="35"/>
      <c r="CF15" s="35"/>
      <c r="CG15" s="35"/>
      <c r="CH15" s="35"/>
      <c r="CI15" s="35"/>
      <c r="CJ15" s="36"/>
      <c r="CK15" s="37"/>
      <c r="CL15" s="31"/>
      <c r="CM15" s="35"/>
      <c r="CN15" s="35"/>
      <c r="CO15" s="35"/>
      <c r="CP15" s="35"/>
      <c r="CQ15" s="35"/>
      <c r="CR15" s="35"/>
      <c r="CS15" s="40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</row>
    <row r="16" spans="1:166" ht="39" customHeight="1">
      <c r="A16" s="162" t="s">
        <v>145</v>
      </c>
      <c r="B16" s="150" t="s">
        <v>41</v>
      </c>
      <c r="C16" s="151">
        <f>N16+Y16+AJ16+AT16+BD16+BN16+BY16+CJ16</f>
        <v>70</v>
      </c>
      <c r="D16" s="152">
        <f t="shared" ref="D16" si="16">O16+Z16+AK16+AU16+BE16+BO16+BZ16+CK16</f>
        <v>70</v>
      </c>
      <c r="E16" s="153"/>
      <c r="F16" s="153">
        <v>70</v>
      </c>
      <c r="G16" s="153">
        <v>66</v>
      </c>
      <c r="H16" s="153">
        <v>0</v>
      </c>
      <c r="I16" s="153">
        <v>0</v>
      </c>
      <c r="J16" s="153">
        <v>4</v>
      </c>
      <c r="K16" s="153">
        <v>0</v>
      </c>
      <c r="L16" s="153">
        <v>0</v>
      </c>
      <c r="M16" s="153">
        <v>0</v>
      </c>
      <c r="N16" s="154">
        <v>0</v>
      </c>
      <c r="O16" s="155">
        <f t="shared" si="14"/>
        <v>0</v>
      </c>
      <c r="P16" s="156"/>
      <c r="Q16" s="156"/>
      <c r="R16" s="156"/>
      <c r="S16" s="156"/>
      <c r="T16" s="156"/>
      <c r="U16" s="156"/>
      <c r="V16" s="156"/>
      <c r="W16" s="156"/>
      <c r="X16" s="172"/>
      <c r="Y16" s="154">
        <f t="shared" si="15"/>
        <v>70</v>
      </c>
      <c r="Z16" s="155">
        <v>70</v>
      </c>
      <c r="AA16" s="156">
        <v>66</v>
      </c>
      <c r="AB16" s="156"/>
      <c r="AC16" s="163"/>
      <c r="AD16" s="163">
        <v>4</v>
      </c>
      <c r="AE16" s="164"/>
      <c r="AF16" s="164"/>
      <c r="AG16" s="164"/>
      <c r="AH16" s="164"/>
      <c r="AI16" s="165" t="s">
        <v>36</v>
      </c>
      <c r="AJ16" s="29"/>
      <c r="AK16" s="25"/>
      <c r="AL16" s="28"/>
      <c r="AM16" s="28"/>
      <c r="AN16" s="28"/>
      <c r="AO16" s="28"/>
      <c r="AP16" s="49"/>
      <c r="AQ16" s="49"/>
      <c r="AR16" s="35"/>
      <c r="AS16" s="50"/>
      <c r="AT16" s="36"/>
      <c r="AU16" s="37"/>
      <c r="AV16" s="34"/>
      <c r="AW16" s="31"/>
      <c r="AX16" s="35"/>
      <c r="AY16" s="35"/>
      <c r="AZ16" s="49"/>
      <c r="BA16" s="49"/>
      <c r="BB16" s="28"/>
      <c r="BC16" s="51"/>
      <c r="BD16" s="36"/>
      <c r="BE16" s="37"/>
      <c r="BF16" s="31"/>
      <c r="BG16" s="35"/>
      <c r="BH16" s="35"/>
      <c r="BI16" s="35"/>
      <c r="BJ16" s="35"/>
      <c r="BK16" s="35"/>
      <c r="BL16" s="35"/>
      <c r="BM16" s="35"/>
      <c r="BN16" s="36"/>
      <c r="BO16" s="37"/>
      <c r="BP16" s="31"/>
      <c r="BQ16" s="31"/>
      <c r="BR16" s="35"/>
      <c r="BS16" s="35"/>
      <c r="BT16" s="35"/>
      <c r="BU16" s="35"/>
      <c r="BV16" s="35"/>
      <c r="BW16" s="35"/>
      <c r="BX16" s="35"/>
      <c r="BY16" s="36"/>
      <c r="BZ16" s="37"/>
      <c r="CA16" s="31"/>
      <c r="CB16" s="35"/>
      <c r="CC16" s="35"/>
      <c r="CD16" s="35"/>
      <c r="CE16" s="35"/>
      <c r="CF16" s="35"/>
      <c r="CG16" s="35"/>
      <c r="CH16" s="35"/>
      <c r="CI16" s="35"/>
      <c r="CJ16" s="36"/>
      <c r="CK16" s="37"/>
      <c r="CL16" s="31"/>
      <c r="CM16" s="35"/>
      <c r="CN16" s="35"/>
      <c r="CO16" s="35"/>
      <c r="CP16" s="35"/>
      <c r="CQ16" s="35"/>
      <c r="CR16" s="35"/>
      <c r="CS16" s="40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</row>
    <row r="17" spans="1:166" ht="23.25" customHeight="1">
      <c r="A17" s="162" t="s">
        <v>146</v>
      </c>
      <c r="B17" s="150" t="s">
        <v>38</v>
      </c>
      <c r="C17" s="151">
        <v>34</v>
      </c>
      <c r="D17" s="152">
        <v>34</v>
      </c>
      <c r="E17" s="153"/>
      <c r="F17" s="153">
        <v>34</v>
      </c>
      <c r="G17" s="153">
        <v>30</v>
      </c>
      <c r="H17" s="153">
        <v>0</v>
      </c>
      <c r="I17" s="153">
        <v>0</v>
      </c>
      <c r="J17" s="153">
        <v>4</v>
      </c>
      <c r="K17" s="153">
        <v>0</v>
      </c>
      <c r="L17" s="153">
        <v>0</v>
      </c>
      <c r="M17" s="153">
        <v>0</v>
      </c>
      <c r="N17" s="154">
        <v>0</v>
      </c>
      <c r="O17" s="155">
        <f t="shared" si="14"/>
        <v>0</v>
      </c>
      <c r="P17" s="156"/>
      <c r="Q17" s="156"/>
      <c r="R17" s="156"/>
      <c r="S17" s="156"/>
      <c r="T17" s="156"/>
      <c r="U17" s="156"/>
      <c r="V17" s="156"/>
      <c r="W17" s="156"/>
      <c r="X17" s="172"/>
      <c r="Y17" s="154">
        <v>34</v>
      </c>
      <c r="Z17" s="155">
        <v>34</v>
      </c>
      <c r="AA17" s="156">
        <v>30</v>
      </c>
      <c r="AB17" s="156"/>
      <c r="AC17" s="163"/>
      <c r="AD17" s="163">
        <v>4</v>
      </c>
      <c r="AE17" s="164"/>
      <c r="AF17" s="164"/>
      <c r="AG17" s="164"/>
      <c r="AH17" s="164"/>
      <c r="AI17" s="165" t="s">
        <v>36</v>
      </c>
      <c r="AJ17" s="29"/>
      <c r="AK17" s="25"/>
      <c r="AL17" s="28"/>
      <c r="AM17" s="28"/>
      <c r="AN17" s="28"/>
      <c r="AO17" s="28"/>
      <c r="AP17" s="49"/>
      <c r="AQ17" s="49"/>
      <c r="AR17" s="35"/>
      <c r="AS17" s="50"/>
      <c r="AT17" s="36"/>
      <c r="AU17" s="37"/>
      <c r="AV17" s="34"/>
      <c r="AW17" s="31"/>
      <c r="AX17" s="35"/>
      <c r="AY17" s="35"/>
      <c r="AZ17" s="49"/>
      <c r="BA17" s="49"/>
      <c r="BB17" s="28"/>
      <c r="BC17" s="52"/>
      <c r="BD17" s="36"/>
      <c r="BE17" s="37"/>
      <c r="BF17" s="31"/>
      <c r="BG17" s="35"/>
      <c r="BH17" s="35"/>
      <c r="BI17" s="35"/>
      <c r="BJ17" s="35"/>
      <c r="BK17" s="35"/>
      <c r="BL17" s="35"/>
      <c r="BM17" s="35"/>
      <c r="BN17" s="36"/>
      <c r="BO17" s="37"/>
      <c r="BP17" s="31"/>
      <c r="BQ17" s="31"/>
      <c r="BR17" s="35"/>
      <c r="BS17" s="35"/>
      <c r="BT17" s="35"/>
      <c r="BU17" s="35"/>
      <c r="BV17" s="35"/>
      <c r="BW17" s="35"/>
      <c r="BX17" s="35"/>
      <c r="BY17" s="36"/>
      <c r="BZ17" s="37"/>
      <c r="CA17" s="31"/>
      <c r="CB17" s="35"/>
      <c r="CC17" s="35"/>
      <c r="CD17" s="35"/>
      <c r="CE17" s="35"/>
      <c r="CF17" s="35"/>
      <c r="CG17" s="35"/>
      <c r="CH17" s="35"/>
      <c r="CI17" s="35"/>
      <c r="CJ17" s="36"/>
      <c r="CK17" s="37"/>
      <c r="CL17" s="31"/>
      <c r="CM17" s="35"/>
      <c r="CN17" s="35"/>
      <c r="CO17" s="35"/>
      <c r="CP17" s="35"/>
      <c r="CQ17" s="35"/>
      <c r="CR17" s="35"/>
      <c r="CS17" s="40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</row>
    <row r="18" spans="1:166" ht="24.95" customHeight="1">
      <c r="A18" s="162" t="s">
        <v>147</v>
      </c>
      <c r="B18" s="150" t="s">
        <v>178</v>
      </c>
      <c r="C18" s="151">
        <v>68</v>
      </c>
      <c r="D18" s="152">
        <v>68</v>
      </c>
      <c r="E18" s="153"/>
      <c r="F18" s="153">
        <v>68</v>
      </c>
      <c r="G18" s="153">
        <v>58</v>
      </c>
      <c r="H18" s="153">
        <v>0</v>
      </c>
      <c r="I18" s="153">
        <v>0</v>
      </c>
      <c r="J18" s="153">
        <v>10</v>
      </c>
      <c r="K18" s="153">
        <v>0</v>
      </c>
      <c r="L18" s="153">
        <v>0</v>
      </c>
      <c r="M18" s="153">
        <v>0</v>
      </c>
      <c r="N18" s="173">
        <v>68</v>
      </c>
      <c r="O18" s="155">
        <f t="shared" si="14"/>
        <v>68</v>
      </c>
      <c r="P18" s="174">
        <v>58</v>
      </c>
      <c r="Q18" s="174"/>
      <c r="R18" s="174"/>
      <c r="S18" s="174">
        <v>10</v>
      </c>
      <c r="T18" s="175"/>
      <c r="U18" s="175"/>
      <c r="V18" s="175"/>
      <c r="W18" s="175"/>
      <c r="X18" s="170" t="s">
        <v>36</v>
      </c>
      <c r="Y18" s="154"/>
      <c r="Z18" s="166"/>
      <c r="AA18" s="167"/>
      <c r="AB18" s="167"/>
      <c r="AC18" s="167"/>
      <c r="AD18" s="167"/>
      <c r="AE18" s="167"/>
      <c r="AF18" s="167"/>
      <c r="AG18" s="167"/>
      <c r="AH18" s="167"/>
      <c r="AI18" s="176"/>
      <c r="AJ18" s="29"/>
      <c r="AK18" s="25"/>
      <c r="AL18" s="28"/>
      <c r="AM18" s="28"/>
      <c r="AN18" s="28"/>
      <c r="AO18" s="28"/>
      <c r="AP18" s="49"/>
      <c r="AQ18" s="49"/>
      <c r="AR18" s="35"/>
      <c r="AS18" s="51"/>
      <c r="AT18" s="36"/>
      <c r="AU18" s="37"/>
      <c r="AV18" s="34"/>
      <c r="AW18" s="31"/>
      <c r="AX18" s="35"/>
      <c r="AY18" s="35"/>
      <c r="AZ18" s="54"/>
      <c r="BA18" s="54"/>
      <c r="BB18" s="28"/>
      <c r="BC18" s="55"/>
      <c r="BD18" s="56"/>
      <c r="BE18" s="57"/>
      <c r="BF18" s="31"/>
      <c r="BG18" s="35"/>
      <c r="BH18" s="35"/>
      <c r="BI18" s="35"/>
      <c r="BJ18" s="35"/>
      <c r="BK18" s="35"/>
      <c r="BL18" s="35"/>
      <c r="BM18" s="35"/>
      <c r="BN18" s="36"/>
      <c r="BO18" s="37"/>
      <c r="BP18" s="31"/>
      <c r="BQ18" s="31"/>
      <c r="BR18" s="35"/>
      <c r="BS18" s="35"/>
      <c r="BT18" s="35"/>
      <c r="BU18" s="35"/>
      <c r="BV18" s="35"/>
      <c r="BW18" s="35"/>
      <c r="BX18" s="35"/>
      <c r="BY18" s="36"/>
      <c r="BZ18" s="37"/>
      <c r="CA18" s="31"/>
      <c r="CB18" s="35"/>
      <c r="CC18" s="35"/>
      <c r="CD18" s="35"/>
      <c r="CE18" s="35"/>
      <c r="CF18" s="35"/>
      <c r="CG18" s="35"/>
      <c r="CH18" s="35"/>
      <c r="CI18" s="35"/>
      <c r="CJ18" s="36"/>
      <c r="CK18" s="37"/>
      <c r="CL18" s="31"/>
      <c r="CM18" s="35"/>
      <c r="CN18" s="35"/>
      <c r="CO18" s="35"/>
      <c r="CP18" s="35"/>
      <c r="CQ18" s="35"/>
      <c r="CR18" s="35"/>
      <c r="CS18" s="40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</row>
    <row r="19" spans="1:166" ht="64.5" customHeight="1">
      <c r="A19" s="139" t="s">
        <v>180</v>
      </c>
      <c r="B19" s="19" t="s">
        <v>170</v>
      </c>
      <c r="C19" s="20">
        <f>SUM(C20:C22)</f>
        <v>568</v>
      </c>
      <c r="D19" s="20">
        <f>SUM(D20:D22)</f>
        <v>520</v>
      </c>
      <c r="E19" s="20">
        <f t="shared" ref="E19:M19" si="17">SUM(E20:E22)</f>
        <v>80</v>
      </c>
      <c r="F19" s="20">
        <f t="shared" si="17"/>
        <v>520</v>
      </c>
      <c r="G19" s="20">
        <f t="shared" si="17"/>
        <v>401</v>
      </c>
      <c r="H19" s="20">
        <f t="shared" si="17"/>
        <v>0</v>
      </c>
      <c r="I19" s="20">
        <f t="shared" si="17"/>
        <v>0</v>
      </c>
      <c r="J19" s="20">
        <f t="shared" si="17"/>
        <v>119</v>
      </c>
      <c r="K19" s="20">
        <f t="shared" si="17"/>
        <v>0</v>
      </c>
      <c r="L19" s="20">
        <f t="shared" si="17"/>
        <v>0</v>
      </c>
      <c r="M19" s="20">
        <f t="shared" si="17"/>
        <v>0</v>
      </c>
      <c r="N19" s="21">
        <f t="shared" ref="N19:AG19" si="18">SUM(N20:N22)</f>
        <v>254</v>
      </c>
      <c r="O19" s="21">
        <f>SUM(O20:O22)</f>
        <v>254</v>
      </c>
      <c r="P19" s="21">
        <f t="shared" si="18"/>
        <v>203</v>
      </c>
      <c r="Q19" s="21">
        <f t="shared" si="18"/>
        <v>0</v>
      </c>
      <c r="R19" s="21">
        <f t="shared" si="18"/>
        <v>0</v>
      </c>
      <c r="S19" s="21">
        <f t="shared" si="18"/>
        <v>51</v>
      </c>
      <c r="T19" s="21">
        <f t="shared" si="18"/>
        <v>0</v>
      </c>
      <c r="U19" s="21">
        <f t="shared" si="18"/>
        <v>0</v>
      </c>
      <c r="V19" s="21">
        <f t="shared" si="18"/>
        <v>0</v>
      </c>
      <c r="W19" s="21">
        <f t="shared" si="18"/>
        <v>0</v>
      </c>
      <c r="X19" s="21"/>
      <c r="Y19" s="21">
        <f t="shared" si="18"/>
        <v>314</v>
      </c>
      <c r="Z19" s="21">
        <f t="shared" si="18"/>
        <v>266</v>
      </c>
      <c r="AA19" s="21">
        <f t="shared" si="18"/>
        <v>198</v>
      </c>
      <c r="AB19" s="21">
        <f t="shared" si="18"/>
        <v>0</v>
      </c>
      <c r="AC19" s="21">
        <f t="shared" si="18"/>
        <v>0</v>
      </c>
      <c r="AD19" s="21">
        <f t="shared" si="18"/>
        <v>68</v>
      </c>
      <c r="AE19" s="21">
        <f t="shared" si="18"/>
        <v>0</v>
      </c>
      <c r="AF19" s="21">
        <f t="shared" si="18"/>
        <v>0</v>
      </c>
      <c r="AG19" s="21">
        <f t="shared" si="18"/>
        <v>0</v>
      </c>
      <c r="AH19" s="21">
        <v>48</v>
      </c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58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</row>
    <row r="20" spans="1:166" ht="69" customHeight="1">
      <c r="A20" s="162" t="s">
        <v>181</v>
      </c>
      <c r="B20" s="150" t="s">
        <v>184</v>
      </c>
      <c r="C20" s="151">
        <v>314</v>
      </c>
      <c r="D20" s="152">
        <f t="shared" ref="D20" si="19">O20+Z20+AK20+AU20+BE20+BO20+BZ20+CK20</f>
        <v>290</v>
      </c>
      <c r="E20" s="153">
        <v>30</v>
      </c>
      <c r="F20" s="153">
        <v>290</v>
      </c>
      <c r="G20" s="153">
        <v>238</v>
      </c>
      <c r="H20" s="153">
        <v>0</v>
      </c>
      <c r="I20" s="153">
        <v>0</v>
      </c>
      <c r="J20" s="153">
        <v>52</v>
      </c>
      <c r="K20" s="153">
        <v>0</v>
      </c>
      <c r="L20" s="153">
        <v>0</v>
      </c>
      <c r="M20" s="153">
        <v>0</v>
      </c>
      <c r="N20" s="154">
        <v>136</v>
      </c>
      <c r="O20" s="155">
        <v>136</v>
      </c>
      <c r="P20" s="156">
        <v>116</v>
      </c>
      <c r="Q20" s="156"/>
      <c r="R20" s="156"/>
      <c r="S20" s="163">
        <v>20</v>
      </c>
      <c r="T20" s="163"/>
      <c r="U20" s="163"/>
      <c r="V20" s="163"/>
      <c r="W20" s="163"/>
      <c r="X20" s="170" t="s">
        <v>36</v>
      </c>
      <c r="Y20" s="158">
        <v>178</v>
      </c>
      <c r="Z20" s="152">
        <v>154</v>
      </c>
      <c r="AA20" s="156">
        <v>122</v>
      </c>
      <c r="AB20" s="163"/>
      <c r="AC20" s="163"/>
      <c r="AD20" s="168">
        <v>32</v>
      </c>
      <c r="AE20" s="153"/>
      <c r="AF20" s="153"/>
      <c r="AG20" s="153"/>
      <c r="AH20" s="164">
        <v>24</v>
      </c>
      <c r="AI20" s="161" t="s">
        <v>37</v>
      </c>
      <c r="AJ20" s="59"/>
      <c r="AK20" s="60"/>
      <c r="AL20" s="28"/>
      <c r="AM20" s="31"/>
      <c r="AN20" s="28"/>
      <c r="AO20" s="28"/>
      <c r="AP20" s="35"/>
      <c r="AQ20" s="35"/>
      <c r="AR20" s="35"/>
      <c r="AS20" s="51"/>
      <c r="AT20" s="39"/>
      <c r="AU20" s="25"/>
      <c r="AV20" s="28"/>
      <c r="AW20" s="31"/>
      <c r="AX20" s="35"/>
      <c r="AY20" s="35"/>
      <c r="AZ20" s="35"/>
      <c r="BA20" s="35"/>
      <c r="BB20" s="28"/>
      <c r="BC20" s="34"/>
      <c r="BD20" s="61"/>
      <c r="BE20" s="62"/>
      <c r="BF20" s="31"/>
      <c r="BG20" s="35"/>
      <c r="BH20" s="35"/>
      <c r="BI20" s="35"/>
      <c r="BJ20" s="35"/>
      <c r="BK20" s="35"/>
      <c r="BL20" s="35"/>
      <c r="BM20" s="35"/>
      <c r="BN20" s="36"/>
      <c r="BO20" s="37"/>
      <c r="BP20" s="31"/>
      <c r="BQ20" s="35"/>
      <c r="BR20" s="35"/>
      <c r="BS20" s="35"/>
      <c r="BT20" s="35"/>
      <c r="BU20" s="35"/>
      <c r="BV20" s="35"/>
      <c r="BW20" s="35"/>
      <c r="BX20" s="35"/>
      <c r="BY20" s="36"/>
      <c r="BZ20" s="37"/>
      <c r="CA20" s="31"/>
      <c r="CB20" s="35"/>
      <c r="CC20" s="35"/>
      <c r="CD20" s="35"/>
      <c r="CE20" s="35"/>
      <c r="CF20" s="35"/>
      <c r="CG20" s="35"/>
      <c r="CH20" s="35"/>
      <c r="CI20" s="35"/>
      <c r="CJ20" s="36"/>
      <c r="CK20" s="37"/>
      <c r="CL20" s="31"/>
      <c r="CM20" s="35"/>
      <c r="CN20" s="35"/>
      <c r="CO20" s="35"/>
      <c r="CP20" s="35"/>
      <c r="CQ20" s="35"/>
      <c r="CR20" s="35"/>
      <c r="CS20" s="40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</row>
    <row r="21" spans="1:166" ht="24.95" customHeight="1">
      <c r="A21" s="162" t="s">
        <v>182</v>
      </c>
      <c r="B21" s="150" t="s">
        <v>59</v>
      </c>
      <c r="C21" s="151">
        <v>95</v>
      </c>
      <c r="D21" s="152">
        <v>95</v>
      </c>
      <c r="E21" s="153">
        <v>20</v>
      </c>
      <c r="F21" s="153">
        <v>95</v>
      </c>
      <c r="G21" s="153">
        <v>60</v>
      </c>
      <c r="H21" s="153">
        <v>0</v>
      </c>
      <c r="I21" s="153">
        <v>0</v>
      </c>
      <c r="J21" s="153">
        <v>35</v>
      </c>
      <c r="K21" s="153">
        <v>0</v>
      </c>
      <c r="L21" s="153">
        <v>0</v>
      </c>
      <c r="M21" s="153">
        <v>0</v>
      </c>
      <c r="N21" s="154">
        <f>O21+W21</f>
        <v>51</v>
      </c>
      <c r="O21" s="155">
        <v>51</v>
      </c>
      <c r="P21" s="156">
        <v>36</v>
      </c>
      <c r="Q21" s="156"/>
      <c r="R21" s="156"/>
      <c r="S21" s="163">
        <v>15</v>
      </c>
      <c r="T21" s="163"/>
      <c r="U21" s="163"/>
      <c r="V21" s="163"/>
      <c r="W21" s="163"/>
      <c r="X21" s="177"/>
      <c r="Y21" s="158">
        <v>44</v>
      </c>
      <c r="Z21" s="152">
        <v>44</v>
      </c>
      <c r="AA21" s="156">
        <v>24</v>
      </c>
      <c r="AB21" s="160"/>
      <c r="AC21" s="160"/>
      <c r="AD21" s="178">
        <v>20</v>
      </c>
      <c r="AE21" s="160"/>
      <c r="AF21" s="160"/>
      <c r="AG21" s="160"/>
      <c r="AH21" s="164"/>
      <c r="AI21" s="165" t="s">
        <v>36</v>
      </c>
      <c r="AJ21" s="61"/>
      <c r="AK21" s="62"/>
      <c r="AL21" s="34"/>
      <c r="AM21" s="31"/>
      <c r="AN21" s="31"/>
      <c r="AO21" s="31"/>
      <c r="AP21" s="31"/>
      <c r="AQ21" s="31"/>
      <c r="AR21" s="35"/>
      <c r="AS21" s="53"/>
      <c r="AT21" s="56"/>
      <c r="AU21" s="57"/>
      <c r="AV21" s="34"/>
      <c r="AW21" s="31"/>
      <c r="AX21" s="35"/>
      <c r="AY21" s="35"/>
      <c r="AZ21" s="35"/>
      <c r="BA21" s="35"/>
      <c r="BB21" s="28"/>
      <c r="BC21" s="45"/>
      <c r="BD21" s="43"/>
      <c r="BE21" s="44"/>
      <c r="BF21" s="31"/>
      <c r="BG21" s="35"/>
      <c r="BH21" s="35"/>
      <c r="BI21" s="35"/>
      <c r="BJ21" s="35"/>
      <c r="BK21" s="35"/>
      <c r="BL21" s="35"/>
      <c r="BM21" s="35"/>
      <c r="BN21" s="36"/>
      <c r="BO21" s="37"/>
      <c r="BP21" s="31"/>
      <c r="BQ21" s="35"/>
      <c r="BR21" s="35"/>
      <c r="BS21" s="35"/>
      <c r="BT21" s="35"/>
      <c r="BU21" s="35"/>
      <c r="BV21" s="35"/>
      <c r="BW21" s="35"/>
      <c r="BX21" s="35"/>
      <c r="BY21" s="36"/>
      <c r="BZ21" s="37"/>
      <c r="CA21" s="31"/>
      <c r="CB21" s="35"/>
      <c r="CC21" s="35"/>
      <c r="CD21" s="35"/>
      <c r="CE21" s="35"/>
      <c r="CF21" s="35"/>
      <c r="CG21" s="35"/>
      <c r="CH21" s="35"/>
      <c r="CI21" s="35"/>
      <c r="CJ21" s="36"/>
      <c r="CK21" s="37"/>
      <c r="CL21" s="31"/>
      <c r="CM21" s="35"/>
      <c r="CN21" s="35"/>
      <c r="CO21" s="35"/>
      <c r="CP21" s="35"/>
      <c r="CQ21" s="35"/>
      <c r="CR21" s="35"/>
      <c r="CS21" s="40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</row>
    <row r="22" spans="1:166" ht="24.95" customHeight="1">
      <c r="A22" s="162" t="s">
        <v>183</v>
      </c>
      <c r="B22" s="150" t="s">
        <v>60</v>
      </c>
      <c r="C22" s="151">
        <v>159</v>
      </c>
      <c r="D22" s="152">
        <v>135</v>
      </c>
      <c r="E22" s="153">
        <v>30</v>
      </c>
      <c r="F22" s="153">
        <v>135</v>
      </c>
      <c r="G22" s="153">
        <v>103</v>
      </c>
      <c r="H22" s="153">
        <v>0</v>
      </c>
      <c r="I22" s="153">
        <v>0</v>
      </c>
      <c r="J22" s="153">
        <v>32</v>
      </c>
      <c r="K22" s="153">
        <v>0</v>
      </c>
      <c r="L22" s="153">
        <v>0</v>
      </c>
      <c r="M22" s="153">
        <v>0</v>
      </c>
      <c r="N22" s="154">
        <v>67</v>
      </c>
      <c r="O22" s="159">
        <v>67</v>
      </c>
      <c r="P22" s="156">
        <v>51</v>
      </c>
      <c r="Q22" s="156"/>
      <c r="R22" s="156"/>
      <c r="S22" s="156">
        <v>16</v>
      </c>
      <c r="T22" s="156"/>
      <c r="U22" s="156"/>
      <c r="V22" s="156"/>
      <c r="W22" s="156"/>
      <c r="X22" s="170" t="s">
        <v>36</v>
      </c>
      <c r="Y22" s="158">
        <v>92</v>
      </c>
      <c r="Z22" s="152">
        <v>68</v>
      </c>
      <c r="AA22" s="156">
        <v>52</v>
      </c>
      <c r="AB22" s="163"/>
      <c r="AC22" s="163"/>
      <c r="AD22" s="178">
        <v>16</v>
      </c>
      <c r="AE22" s="164"/>
      <c r="AF22" s="164"/>
      <c r="AG22" s="164"/>
      <c r="AH22" s="164">
        <v>24</v>
      </c>
      <c r="AI22" s="161" t="s">
        <v>37</v>
      </c>
      <c r="AJ22" s="61"/>
      <c r="AK22" s="62"/>
      <c r="AL22" s="34"/>
      <c r="AM22" s="31"/>
      <c r="AN22" s="28"/>
      <c r="AO22" s="28"/>
      <c r="AP22" s="31"/>
      <c r="AQ22" s="31"/>
      <c r="AR22" s="31"/>
      <c r="AS22" s="63"/>
      <c r="AT22" s="64"/>
      <c r="AU22" s="65"/>
      <c r="AV22" s="34"/>
      <c r="AW22" s="31"/>
      <c r="AX22" s="31"/>
      <c r="AY22" s="31"/>
      <c r="AZ22" s="31"/>
      <c r="BA22" s="31"/>
      <c r="BB22" s="28"/>
      <c r="BC22" s="51"/>
      <c r="BD22" s="36"/>
      <c r="BE22" s="37"/>
      <c r="BF22" s="31"/>
      <c r="BG22" s="35"/>
      <c r="BH22" s="35"/>
      <c r="BI22" s="35"/>
      <c r="BJ22" s="35"/>
      <c r="BK22" s="35"/>
      <c r="BL22" s="35"/>
      <c r="BM22" s="35"/>
      <c r="BN22" s="36"/>
      <c r="BO22" s="37"/>
      <c r="BP22" s="31"/>
      <c r="BQ22" s="35"/>
      <c r="BR22" s="35"/>
      <c r="BS22" s="35"/>
      <c r="BT22" s="35"/>
      <c r="BU22" s="35"/>
      <c r="BV22" s="35"/>
      <c r="BW22" s="35"/>
      <c r="BX22" s="35"/>
      <c r="BY22" s="36"/>
      <c r="BZ22" s="37"/>
      <c r="CA22" s="31"/>
      <c r="CB22" s="35"/>
      <c r="CC22" s="35"/>
      <c r="CD22" s="35"/>
      <c r="CE22" s="35"/>
      <c r="CF22" s="35"/>
      <c r="CG22" s="35"/>
      <c r="CH22" s="35"/>
      <c r="CI22" s="35"/>
      <c r="CJ22" s="36"/>
      <c r="CK22" s="37"/>
      <c r="CL22" s="31"/>
      <c r="CM22" s="35"/>
      <c r="CN22" s="35"/>
      <c r="CO22" s="35"/>
      <c r="CP22" s="35"/>
      <c r="CQ22" s="35"/>
      <c r="CR22" s="35"/>
      <c r="CS22" s="40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</row>
    <row r="23" spans="1:166" s="148" customFormat="1" ht="40.5" customHeight="1">
      <c r="A23" s="141" t="s">
        <v>171</v>
      </c>
      <c r="B23" s="142" t="s">
        <v>172</v>
      </c>
      <c r="C23" s="143">
        <v>147</v>
      </c>
      <c r="D23" s="20">
        <v>147</v>
      </c>
      <c r="E23" s="144">
        <v>30</v>
      </c>
      <c r="F23" s="144">
        <v>149</v>
      </c>
      <c r="G23" s="144">
        <v>117</v>
      </c>
      <c r="H23" s="144">
        <v>0</v>
      </c>
      <c r="I23" s="144">
        <v>0</v>
      </c>
      <c r="J23" s="144">
        <v>30</v>
      </c>
      <c r="K23" s="144">
        <v>0</v>
      </c>
      <c r="L23" s="144">
        <v>0</v>
      </c>
      <c r="M23" s="144">
        <v>0</v>
      </c>
      <c r="N23" s="22">
        <v>51</v>
      </c>
      <c r="O23" s="22">
        <v>51</v>
      </c>
      <c r="P23" s="21">
        <v>47</v>
      </c>
      <c r="Q23" s="21"/>
      <c r="R23" s="21"/>
      <c r="S23" s="21">
        <v>12</v>
      </c>
      <c r="T23" s="21"/>
      <c r="U23" s="21"/>
      <c r="V23" s="21"/>
      <c r="W23" s="21"/>
      <c r="X23" s="145"/>
      <c r="Y23" s="21">
        <v>96</v>
      </c>
      <c r="Z23" s="20">
        <v>96</v>
      </c>
      <c r="AA23" s="21">
        <v>70</v>
      </c>
      <c r="AB23" s="21"/>
      <c r="AC23" s="21"/>
      <c r="AD23" s="146">
        <v>18</v>
      </c>
      <c r="AE23" s="20"/>
      <c r="AF23" s="20"/>
      <c r="AG23" s="20"/>
      <c r="AH23" s="20"/>
      <c r="AI23" s="144"/>
      <c r="AJ23" s="144"/>
      <c r="AK23" s="144"/>
      <c r="AL23" s="20"/>
      <c r="AM23" s="20"/>
      <c r="AN23" s="21"/>
      <c r="AO23" s="21"/>
      <c r="AP23" s="20"/>
      <c r="AQ23" s="20"/>
      <c r="AR23" s="20"/>
      <c r="AS23" s="147"/>
      <c r="AT23" s="147"/>
      <c r="AU23" s="147"/>
      <c r="AV23" s="20"/>
      <c r="AW23" s="20"/>
      <c r="AX23" s="20"/>
      <c r="AY23" s="20"/>
      <c r="AZ23" s="20"/>
      <c r="BA23" s="20"/>
      <c r="BB23" s="21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3"/>
    </row>
    <row r="24" spans="1:166" ht="24.95" customHeight="1">
      <c r="A24" s="179" t="s">
        <v>173</v>
      </c>
      <c r="B24" s="150" t="s">
        <v>149</v>
      </c>
      <c r="C24" s="151">
        <v>147</v>
      </c>
      <c r="D24" s="152">
        <v>147</v>
      </c>
      <c r="E24" s="153"/>
      <c r="F24" s="153">
        <v>147</v>
      </c>
      <c r="G24" s="153">
        <v>117</v>
      </c>
      <c r="H24" s="153">
        <v>0</v>
      </c>
      <c r="I24" s="153">
        <v>0</v>
      </c>
      <c r="J24" s="153">
        <v>30</v>
      </c>
      <c r="K24" s="153">
        <v>0</v>
      </c>
      <c r="L24" s="153">
        <v>0</v>
      </c>
      <c r="M24" s="153">
        <v>0</v>
      </c>
      <c r="N24" s="154">
        <v>51</v>
      </c>
      <c r="O24" s="155">
        <f t="shared" ref="O24" si="20">SUM(P24:V24)</f>
        <v>51</v>
      </c>
      <c r="P24" s="156">
        <v>39</v>
      </c>
      <c r="Q24" s="160"/>
      <c r="R24" s="160"/>
      <c r="S24" s="160">
        <v>12</v>
      </c>
      <c r="T24" s="160"/>
      <c r="U24" s="160"/>
      <c r="V24" s="156"/>
      <c r="W24" s="156"/>
      <c r="X24" s="157"/>
      <c r="Y24" s="154">
        <v>96</v>
      </c>
      <c r="Z24" s="155">
        <v>96</v>
      </c>
      <c r="AA24" s="156">
        <v>78</v>
      </c>
      <c r="AB24" s="156"/>
      <c r="AC24" s="160"/>
      <c r="AD24" s="160">
        <v>18</v>
      </c>
      <c r="AE24" s="160"/>
      <c r="AF24" s="160"/>
      <c r="AG24" s="160"/>
      <c r="AH24" s="164"/>
      <c r="AI24" s="165" t="s">
        <v>36</v>
      </c>
      <c r="AJ24" s="29"/>
      <c r="AK24" s="25"/>
      <c r="AL24" s="28"/>
      <c r="AM24" s="28"/>
      <c r="AN24" s="28"/>
      <c r="AO24" s="28"/>
      <c r="AP24" s="35"/>
      <c r="AQ24" s="35"/>
      <c r="AR24" s="35"/>
      <c r="AS24" s="34"/>
      <c r="AT24" s="39"/>
      <c r="AU24" s="25"/>
      <c r="AV24" s="28"/>
      <c r="AW24" s="31"/>
      <c r="AX24" s="35"/>
      <c r="AY24" s="35"/>
      <c r="AZ24" s="35"/>
      <c r="BA24" s="35"/>
      <c r="BB24" s="28"/>
      <c r="BC24" s="42"/>
      <c r="BD24" s="43"/>
      <c r="BE24" s="44"/>
      <c r="BF24" s="31"/>
      <c r="BG24" s="35"/>
      <c r="BH24" s="35"/>
      <c r="BI24" s="35"/>
      <c r="BJ24" s="35"/>
      <c r="BK24" s="35"/>
      <c r="BL24" s="35"/>
      <c r="BM24" s="35"/>
      <c r="BN24" s="36"/>
      <c r="BO24" s="37"/>
      <c r="BP24" s="31"/>
      <c r="BQ24" s="31"/>
      <c r="BR24" s="35"/>
      <c r="BS24" s="35"/>
      <c r="BT24" s="35"/>
      <c r="BU24" s="35"/>
      <c r="BV24" s="35"/>
      <c r="BW24" s="35"/>
      <c r="BX24" s="35"/>
      <c r="BY24" s="36"/>
      <c r="BZ24" s="37"/>
      <c r="CA24" s="31"/>
      <c r="CB24" s="35"/>
      <c r="CC24" s="35"/>
      <c r="CD24" s="35"/>
      <c r="CE24" s="35"/>
      <c r="CF24" s="35"/>
      <c r="CG24" s="35"/>
      <c r="CH24" s="35"/>
      <c r="CI24" s="35"/>
      <c r="CJ24" s="36"/>
      <c r="CK24" s="37"/>
      <c r="CL24" s="31"/>
      <c r="CM24" s="35"/>
      <c r="CN24" s="35"/>
      <c r="CO24" s="35"/>
      <c r="CP24" s="35"/>
      <c r="CQ24" s="35"/>
      <c r="CR24" s="35"/>
      <c r="CS24" s="40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</row>
    <row r="25" spans="1:166" ht="24.95" customHeight="1">
      <c r="A25" s="179"/>
      <c r="B25" s="150" t="s">
        <v>175</v>
      </c>
      <c r="C25" s="151">
        <v>36</v>
      </c>
      <c r="D25" s="152">
        <v>36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4">
        <v>18</v>
      </c>
      <c r="O25" s="159">
        <v>18</v>
      </c>
      <c r="P25" s="156"/>
      <c r="Q25" s="156"/>
      <c r="R25" s="156"/>
      <c r="S25" s="156"/>
      <c r="T25" s="156"/>
      <c r="U25" s="156">
        <v>18</v>
      </c>
      <c r="V25" s="156"/>
      <c r="W25" s="156"/>
      <c r="X25" s="180"/>
      <c r="Y25" s="158">
        <v>18</v>
      </c>
      <c r="Z25" s="152">
        <v>18</v>
      </c>
      <c r="AA25" s="156"/>
      <c r="AB25" s="163"/>
      <c r="AC25" s="163"/>
      <c r="AD25" s="178"/>
      <c r="AE25" s="164"/>
      <c r="AF25" s="164">
        <v>18</v>
      </c>
      <c r="AG25" s="164"/>
      <c r="AH25" s="164"/>
      <c r="AI25" s="157"/>
      <c r="AJ25" s="61"/>
      <c r="AK25" s="62"/>
      <c r="AL25" s="34"/>
      <c r="AM25" s="31"/>
      <c r="AN25" s="28"/>
      <c r="AO25" s="28"/>
      <c r="AP25" s="31"/>
      <c r="AQ25" s="31"/>
      <c r="AR25" s="31"/>
      <c r="AS25" s="63"/>
      <c r="AT25" s="64"/>
      <c r="AU25" s="65"/>
      <c r="AV25" s="34"/>
      <c r="AW25" s="31"/>
      <c r="AX25" s="31"/>
      <c r="AY25" s="31"/>
      <c r="AZ25" s="31"/>
      <c r="BA25" s="31"/>
      <c r="BB25" s="28"/>
      <c r="BC25" s="51"/>
      <c r="BD25" s="36"/>
      <c r="BE25" s="37"/>
      <c r="BF25" s="31"/>
      <c r="BG25" s="35"/>
      <c r="BH25" s="35"/>
      <c r="BI25" s="35"/>
      <c r="BJ25" s="35"/>
      <c r="BK25" s="35"/>
      <c r="BL25" s="35"/>
      <c r="BM25" s="35"/>
      <c r="BN25" s="36"/>
      <c r="BO25" s="37"/>
      <c r="BP25" s="31"/>
      <c r="BQ25" s="35"/>
      <c r="BR25" s="35"/>
      <c r="BS25" s="35"/>
      <c r="BT25" s="35"/>
      <c r="BU25" s="35"/>
      <c r="BV25" s="35"/>
      <c r="BW25" s="35"/>
      <c r="BX25" s="35"/>
      <c r="BY25" s="36"/>
      <c r="BZ25" s="37"/>
      <c r="CA25" s="31"/>
      <c r="CB25" s="35"/>
      <c r="CC25" s="35"/>
      <c r="CD25" s="35"/>
      <c r="CE25" s="35"/>
      <c r="CF25" s="35"/>
      <c r="CG25" s="35"/>
      <c r="CH25" s="35"/>
      <c r="CI25" s="35"/>
      <c r="CJ25" s="36"/>
      <c r="CK25" s="37"/>
      <c r="CL25" s="31"/>
      <c r="CM25" s="35"/>
      <c r="CN25" s="35"/>
      <c r="CO25" s="35"/>
      <c r="CP25" s="35"/>
      <c r="CQ25" s="35"/>
      <c r="CR25" s="35"/>
      <c r="CS25" s="40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</row>
    <row r="26" spans="1:166" s="5" customFormat="1" ht="59.25" customHeight="1">
      <c r="A26" s="14" t="s">
        <v>61</v>
      </c>
      <c r="B26" s="15" t="s">
        <v>138</v>
      </c>
      <c r="C26" s="66">
        <f>C27+C28+C29+C30+C31</f>
        <v>468</v>
      </c>
      <c r="D26" s="66">
        <f t="shared" ref="D26:M26" si="21">D27+D28+D29+D30+D31</f>
        <v>468</v>
      </c>
      <c r="E26" s="66">
        <f t="shared" si="21"/>
        <v>94</v>
      </c>
      <c r="F26" s="66">
        <f t="shared" si="21"/>
        <v>452</v>
      </c>
      <c r="G26" s="66">
        <f t="shared" si="21"/>
        <v>64</v>
      </c>
      <c r="H26" s="66">
        <f t="shared" si="21"/>
        <v>0</v>
      </c>
      <c r="I26" s="66">
        <f t="shared" si="21"/>
        <v>0</v>
      </c>
      <c r="J26" s="66">
        <f t="shared" si="21"/>
        <v>398</v>
      </c>
      <c r="K26" s="66">
        <f t="shared" si="21"/>
        <v>0</v>
      </c>
      <c r="L26" s="66">
        <f t="shared" si="21"/>
        <v>0</v>
      </c>
      <c r="M26" s="66">
        <f t="shared" si="21"/>
        <v>0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>
        <f>AJ27+AJ28+AJ29+AJ30+AJ31</f>
        <v>148</v>
      </c>
      <c r="AK26" s="66">
        <f t="shared" ref="AK26:AR26" si="22">AK27+AK28+AK29+AK30+AK31</f>
        <v>148</v>
      </c>
      <c r="AL26" s="66">
        <f t="shared" si="22"/>
        <v>44</v>
      </c>
      <c r="AM26" s="66">
        <f t="shared" si="22"/>
        <v>0</v>
      </c>
      <c r="AN26" s="66">
        <f t="shared" si="22"/>
        <v>0</v>
      </c>
      <c r="AO26" s="66">
        <f t="shared" si="22"/>
        <v>98</v>
      </c>
      <c r="AP26" s="66">
        <f t="shared" si="22"/>
        <v>0</v>
      </c>
      <c r="AQ26" s="66">
        <f t="shared" si="22"/>
        <v>6</v>
      </c>
      <c r="AR26" s="66">
        <f t="shared" si="22"/>
        <v>0</v>
      </c>
      <c r="AS26" s="66"/>
      <c r="AT26" s="66">
        <f>AT27+AT28+AT29+AT30+AT31</f>
        <v>92</v>
      </c>
      <c r="AU26" s="66">
        <f t="shared" ref="AU26:BB26" si="23">AU27+AU28+AU29+AU30+AU31</f>
        <v>92</v>
      </c>
      <c r="AV26" s="66">
        <f t="shared" si="23"/>
        <v>0</v>
      </c>
      <c r="AW26" s="66">
        <f t="shared" si="23"/>
        <v>0</v>
      </c>
      <c r="AX26" s="66">
        <f t="shared" si="23"/>
        <v>0</v>
      </c>
      <c r="AY26" s="66">
        <f t="shared" si="23"/>
        <v>90</v>
      </c>
      <c r="AZ26" s="66">
        <f t="shared" si="23"/>
        <v>0</v>
      </c>
      <c r="BA26" s="66">
        <f t="shared" si="23"/>
        <v>2</v>
      </c>
      <c r="BB26" s="66">
        <f t="shared" si="23"/>
        <v>0</v>
      </c>
      <c r="BC26" s="66"/>
      <c r="BD26" s="66">
        <f>BD27+BD28+BD29+BD30+BD31</f>
        <v>64</v>
      </c>
      <c r="BE26" s="66">
        <f t="shared" ref="BE26:BL26" si="24">BE27+BE28+BE29+BE30+BE31</f>
        <v>64</v>
      </c>
      <c r="BF26" s="66">
        <f t="shared" si="24"/>
        <v>0</v>
      </c>
      <c r="BG26" s="66">
        <f t="shared" si="24"/>
        <v>0</v>
      </c>
      <c r="BH26" s="66">
        <f t="shared" si="24"/>
        <v>0</v>
      </c>
      <c r="BI26" s="66">
        <f t="shared" si="24"/>
        <v>94</v>
      </c>
      <c r="BJ26" s="66">
        <f t="shared" si="24"/>
        <v>0</v>
      </c>
      <c r="BK26" s="66">
        <f t="shared" si="24"/>
        <v>2</v>
      </c>
      <c r="BL26" s="66">
        <f t="shared" si="24"/>
        <v>0</v>
      </c>
      <c r="BM26" s="66"/>
      <c r="BN26" s="66">
        <f>BN27+BN28+BN29+BN30+BN31</f>
        <v>60</v>
      </c>
      <c r="BO26" s="66">
        <f t="shared" ref="BO26:BW26" si="25">BO27+BO28+BO29+BO30+BO31</f>
        <v>60</v>
      </c>
      <c r="BP26" s="66">
        <f t="shared" si="25"/>
        <v>0</v>
      </c>
      <c r="BQ26" s="66">
        <f t="shared" si="25"/>
        <v>0</v>
      </c>
      <c r="BR26" s="66">
        <f t="shared" si="25"/>
        <v>0</v>
      </c>
      <c r="BS26" s="66">
        <f t="shared" si="25"/>
        <v>58</v>
      </c>
      <c r="BT26" s="66">
        <f t="shared" si="25"/>
        <v>0</v>
      </c>
      <c r="BU26" s="66">
        <f t="shared" si="25"/>
        <v>0</v>
      </c>
      <c r="BV26" s="66">
        <f t="shared" si="25"/>
        <v>2</v>
      </c>
      <c r="BW26" s="66">
        <f t="shared" si="25"/>
        <v>0</v>
      </c>
      <c r="BX26" s="66"/>
      <c r="BY26" s="66">
        <f>BY27+BY28+BY29+BY30+BY31</f>
        <v>104</v>
      </c>
      <c r="BZ26" s="66">
        <f t="shared" ref="BZ26:CH26" si="26">BZ27+BZ28+BZ29+BZ30+BZ31</f>
        <v>104</v>
      </c>
      <c r="CA26" s="66">
        <f t="shared" si="26"/>
        <v>20</v>
      </c>
      <c r="CB26" s="66">
        <f t="shared" si="26"/>
        <v>0</v>
      </c>
      <c r="CC26" s="66">
        <f t="shared" si="26"/>
        <v>0</v>
      </c>
      <c r="CD26" s="66">
        <f t="shared" si="26"/>
        <v>80</v>
      </c>
      <c r="CE26" s="66"/>
      <c r="CF26" s="66">
        <f t="shared" si="26"/>
        <v>0</v>
      </c>
      <c r="CG26" s="66">
        <f t="shared" si="26"/>
        <v>4</v>
      </c>
      <c r="CH26" s="66">
        <f t="shared" si="26"/>
        <v>0</v>
      </c>
      <c r="CI26" s="66"/>
      <c r="CJ26" s="66">
        <f>CJ27+CJ28+CJ29+CJ30+CJ31</f>
        <v>0</v>
      </c>
      <c r="CK26" s="66">
        <f t="shared" ref="CK26:CR26" si="27">CK27+CK28+CK29+CK30+CK31</f>
        <v>0</v>
      </c>
      <c r="CL26" s="66">
        <f t="shared" si="27"/>
        <v>0</v>
      </c>
      <c r="CM26" s="66">
        <f t="shared" si="27"/>
        <v>0</v>
      </c>
      <c r="CN26" s="66">
        <f t="shared" si="27"/>
        <v>0</v>
      </c>
      <c r="CO26" s="66">
        <f t="shared" si="27"/>
        <v>0</v>
      </c>
      <c r="CP26" s="66">
        <f t="shared" si="27"/>
        <v>0</v>
      </c>
      <c r="CQ26" s="66">
        <f t="shared" si="27"/>
        <v>0</v>
      </c>
      <c r="CR26" s="66">
        <f t="shared" si="27"/>
        <v>0</v>
      </c>
      <c r="CS26" s="67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</row>
    <row r="27" spans="1:166" ht="23.45" customHeight="1">
      <c r="A27" s="68" t="s">
        <v>67</v>
      </c>
      <c r="B27" s="69" t="s">
        <v>68</v>
      </c>
      <c r="C27" s="151">
        <v>44</v>
      </c>
      <c r="D27" s="152">
        <v>44</v>
      </c>
      <c r="E27" s="153">
        <v>2</v>
      </c>
      <c r="F27" s="153">
        <v>42</v>
      </c>
      <c r="G27" s="153">
        <v>22</v>
      </c>
      <c r="H27" s="153">
        <v>0</v>
      </c>
      <c r="I27" s="153">
        <f>R27+AC27+AN27+AX27+BH27+BR27+CC27+CN27</f>
        <v>0</v>
      </c>
      <c r="J27" s="153">
        <f>S27+AD27+AO27+AY27+BI27+BS27+CD27+CO27</f>
        <v>20</v>
      </c>
      <c r="K27" s="153">
        <f>BT27</f>
        <v>0</v>
      </c>
      <c r="L27" s="153">
        <v>0</v>
      </c>
      <c r="M27" s="153">
        <f>U27+AF27</f>
        <v>0</v>
      </c>
      <c r="N27" s="173"/>
      <c r="O27" s="155"/>
      <c r="P27" s="156"/>
      <c r="Q27" s="156"/>
      <c r="R27" s="156"/>
      <c r="S27" s="160"/>
      <c r="T27" s="156"/>
      <c r="U27" s="156"/>
      <c r="V27" s="156"/>
      <c r="W27" s="156"/>
      <c r="X27" s="163"/>
      <c r="Y27" s="181"/>
      <c r="Z27" s="182"/>
      <c r="AA27" s="172"/>
      <c r="AB27" s="160"/>
      <c r="AC27" s="156"/>
      <c r="AD27" s="156"/>
      <c r="AE27" s="164"/>
      <c r="AF27" s="164"/>
      <c r="AG27" s="164"/>
      <c r="AH27" s="164"/>
      <c r="AI27" s="183"/>
      <c r="AJ27" s="158">
        <v>44</v>
      </c>
      <c r="AK27" s="152">
        <v>44</v>
      </c>
      <c r="AL27" s="156">
        <v>22</v>
      </c>
      <c r="AM27" s="160"/>
      <c r="AN27" s="160"/>
      <c r="AO27" s="156">
        <v>20</v>
      </c>
      <c r="AP27" s="160"/>
      <c r="AQ27" s="156">
        <v>2</v>
      </c>
      <c r="AR27" s="156"/>
      <c r="AS27" s="170" t="s">
        <v>36</v>
      </c>
      <c r="AT27" s="181"/>
      <c r="AU27" s="182"/>
      <c r="AV27" s="160"/>
      <c r="AW27" s="160"/>
      <c r="AX27" s="160"/>
      <c r="AY27" s="156"/>
      <c r="AZ27" s="164"/>
      <c r="BA27" s="164"/>
      <c r="BB27" s="164"/>
      <c r="BC27" s="184"/>
      <c r="BD27" s="185"/>
      <c r="BE27" s="152"/>
      <c r="BF27" s="160"/>
      <c r="BG27" s="156"/>
      <c r="BH27" s="156"/>
      <c r="BI27" s="156"/>
      <c r="BJ27" s="164"/>
      <c r="BK27" s="164"/>
      <c r="BL27" s="164"/>
      <c r="BM27" s="164"/>
      <c r="BN27" s="185"/>
      <c r="BO27" s="152"/>
      <c r="BP27" s="186"/>
      <c r="BQ27" s="160"/>
      <c r="BR27" s="156"/>
      <c r="BS27" s="156"/>
      <c r="BT27" s="156"/>
      <c r="BU27" s="164"/>
      <c r="BV27" s="164"/>
      <c r="BW27" s="164"/>
      <c r="BX27" s="164"/>
      <c r="BY27" s="187"/>
      <c r="BZ27" s="188"/>
      <c r="CA27" s="160"/>
      <c r="CB27" s="156"/>
      <c r="CC27" s="156"/>
      <c r="CD27" s="156"/>
      <c r="CE27" s="156"/>
      <c r="CF27" s="164"/>
      <c r="CG27" s="164"/>
      <c r="CH27" s="164"/>
      <c r="CI27" s="164"/>
      <c r="CJ27" s="36"/>
      <c r="CK27" s="37"/>
      <c r="CL27" s="31"/>
      <c r="CM27" s="31"/>
      <c r="CN27" s="28"/>
      <c r="CO27" s="28"/>
      <c r="CP27" s="35"/>
      <c r="CQ27" s="35"/>
      <c r="CR27" s="35"/>
      <c r="CS27" s="40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</row>
    <row r="28" spans="1:166" ht="22.9" customHeight="1">
      <c r="A28" s="68" t="s">
        <v>69</v>
      </c>
      <c r="B28" s="69" t="s">
        <v>11</v>
      </c>
      <c r="C28" s="151">
        <v>40</v>
      </c>
      <c r="D28" s="152">
        <v>40</v>
      </c>
      <c r="E28" s="153">
        <v>2</v>
      </c>
      <c r="F28" s="153">
        <v>38</v>
      </c>
      <c r="G28" s="153">
        <v>22</v>
      </c>
      <c r="H28" s="153">
        <f>Q28+AB28+AM28+AW28+BG28+BQ28+CB28+CM28</f>
        <v>0</v>
      </c>
      <c r="I28" s="153">
        <f>R28+AC28+AN28+AX28+BH28+BR28+CC28+CN28</f>
        <v>0</v>
      </c>
      <c r="J28" s="153">
        <v>16</v>
      </c>
      <c r="K28" s="153">
        <f t="shared" ref="K28:K31" si="28">BT28</f>
        <v>0</v>
      </c>
      <c r="L28" s="153">
        <f>T28+AE28+AP28+AZ28+BJ28+BU28+CF28+CP28</f>
        <v>0</v>
      </c>
      <c r="M28" s="153">
        <f>U28+AF28</f>
        <v>0</v>
      </c>
      <c r="N28" s="173"/>
      <c r="O28" s="189"/>
      <c r="P28" s="156"/>
      <c r="Q28" s="156"/>
      <c r="R28" s="156"/>
      <c r="S28" s="156"/>
      <c r="T28" s="156"/>
      <c r="U28" s="156"/>
      <c r="V28" s="156"/>
      <c r="W28" s="156"/>
      <c r="X28" s="190"/>
      <c r="Y28" s="158"/>
      <c r="Z28" s="191"/>
      <c r="AA28" s="172"/>
      <c r="AB28" s="160"/>
      <c r="AC28" s="156"/>
      <c r="AD28" s="156"/>
      <c r="AE28" s="160"/>
      <c r="AF28" s="164"/>
      <c r="AG28" s="164"/>
      <c r="AH28" s="164"/>
      <c r="AI28" s="184"/>
      <c r="AJ28" s="158">
        <v>40</v>
      </c>
      <c r="AK28" s="152">
        <v>40</v>
      </c>
      <c r="AL28" s="156">
        <v>22</v>
      </c>
      <c r="AM28" s="160"/>
      <c r="AN28" s="160"/>
      <c r="AO28" s="156">
        <v>16</v>
      </c>
      <c r="AP28" s="160"/>
      <c r="AQ28" s="164">
        <v>2</v>
      </c>
      <c r="AR28" s="164"/>
      <c r="AS28" s="170" t="s">
        <v>36</v>
      </c>
      <c r="AT28" s="187"/>
      <c r="AU28" s="188"/>
      <c r="AV28" s="160"/>
      <c r="AW28" s="160"/>
      <c r="AX28" s="160"/>
      <c r="AY28" s="156"/>
      <c r="AZ28" s="164"/>
      <c r="BA28" s="164"/>
      <c r="BB28" s="164"/>
      <c r="BC28" s="184"/>
      <c r="BD28" s="185"/>
      <c r="BE28" s="152"/>
      <c r="BF28" s="156"/>
      <c r="BG28" s="156"/>
      <c r="BH28" s="156"/>
      <c r="BI28" s="156"/>
      <c r="BJ28" s="164"/>
      <c r="BK28" s="164"/>
      <c r="BL28" s="164"/>
      <c r="BM28" s="164"/>
      <c r="BN28" s="187"/>
      <c r="BO28" s="188"/>
      <c r="BP28" s="156"/>
      <c r="BQ28" s="160"/>
      <c r="BR28" s="156"/>
      <c r="BS28" s="156"/>
      <c r="BT28" s="156"/>
      <c r="BU28" s="164"/>
      <c r="BV28" s="164"/>
      <c r="BW28" s="164"/>
      <c r="BX28" s="164"/>
      <c r="BY28" s="187"/>
      <c r="BZ28" s="188"/>
      <c r="CA28" s="160"/>
      <c r="CB28" s="156"/>
      <c r="CC28" s="156"/>
      <c r="CD28" s="156"/>
      <c r="CE28" s="156"/>
      <c r="CF28" s="164"/>
      <c r="CG28" s="164"/>
      <c r="CH28" s="164"/>
      <c r="CI28" s="164"/>
      <c r="CJ28" s="36"/>
      <c r="CK28" s="37"/>
      <c r="CL28" s="31"/>
      <c r="CM28" s="31"/>
      <c r="CN28" s="28"/>
      <c r="CO28" s="28"/>
      <c r="CP28" s="35"/>
      <c r="CQ28" s="35"/>
      <c r="CR28" s="35"/>
      <c r="CS28" s="40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</row>
    <row r="29" spans="1:166" ht="44.25" customHeight="1">
      <c r="A29" s="68" t="s">
        <v>70</v>
      </c>
      <c r="B29" s="69" t="s">
        <v>27</v>
      </c>
      <c r="C29" s="151">
        <v>172</v>
      </c>
      <c r="D29" s="152">
        <v>172</v>
      </c>
      <c r="E29" s="153">
        <v>88</v>
      </c>
      <c r="F29" s="153">
        <v>162</v>
      </c>
      <c r="G29" s="153">
        <v>0</v>
      </c>
      <c r="H29" s="153">
        <f t="shared" ref="H29:H30" si="29">Q29+AB29+AM29+AW29+BG29+BQ29+CB29+CM29</f>
        <v>0</v>
      </c>
      <c r="I29" s="153">
        <f t="shared" ref="I29:I30" si="30">R29+AC29+AN29+AX29+BH29+BR29+CC29+CN29</f>
        <v>0</v>
      </c>
      <c r="J29" s="153">
        <v>172</v>
      </c>
      <c r="K29" s="153">
        <f t="shared" ref="K29:K30" si="31">BT29</f>
        <v>0</v>
      </c>
      <c r="L29" s="153">
        <f>T29+AE29+AP29+AZ29+BJ29+BU29+CF29+CP29</f>
        <v>0</v>
      </c>
      <c r="M29" s="153">
        <f>U29+AF29</f>
        <v>0</v>
      </c>
      <c r="N29" s="173"/>
      <c r="O29" s="189"/>
      <c r="P29" s="156"/>
      <c r="Q29" s="156"/>
      <c r="R29" s="156"/>
      <c r="S29" s="156"/>
      <c r="T29" s="156"/>
      <c r="U29" s="156"/>
      <c r="V29" s="156"/>
      <c r="W29" s="156"/>
      <c r="X29" s="190"/>
      <c r="Y29" s="158"/>
      <c r="Z29" s="191"/>
      <c r="AA29" s="172"/>
      <c r="AB29" s="160"/>
      <c r="AC29" s="156"/>
      <c r="AD29" s="156"/>
      <c r="AE29" s="160"/>
      <c r="AF29" s="164"/>
      <c r="AG29" s="164"/>
      <c r="AH29" s="164"/>
      <c r="AI29" s="184"/>
      <c r="AJ29" s="158">
        <v>32</v>
      </c>
      <c r="AK29" s="152">
        <v>32</v>
      </c>
      <c r="AL29" s="156"/>
      <c r="AM29" s="160"/>
      <c r="AN29" s="160"/>
      <c r="AO29" s="156">
        <v>30</v>
      </c>
      <c r="AP29" s="160"/>
      <c r="AQ29" s="164">
        <v>2</v>
      </c>
      <c r="AR29" s="164"/>
      <c r="AS29" s="172"/>
      <c r="AT29" s="185">
        <v>46</v>
      </c>
      <c r="AU29" s="152">
        <v>46</v>
      </c>
      <c r="AV29" s="160"/>
      <c r="AW29" s="160"/>
      <c r="AX29" s="160"/>
      <c r="AY29" s="156">
        <v>44</v>
      </c>
      <c r="AZ29" s="164"/>
      <c r="BA29" s="164">
        <v>2</v>
      </c>
      <c r="BB29" s="164"/>
      <c r="BC29" s="184"/>
      <c r="BD29" s="185">
        <v>32</v>
      </c>
      <c r="BE29" s="152">
        <v>32</v>
      </c>
      <c r="BF29" s="160"/>
      <c r="BG29" s="156"/>
      <c r="BH29" s="156"/>
      <c r="BI29" s="156">
        <v>30</v>
      </c>
      <c r="BJ29" s="164"/>
      <c r="BK29" s="164">
        <v>2</v>
      </c>
      <c r="BL29" s="164"/>
      <c r="BM29" s="164"/>
      <c r="BN29" s="185">
        <v>30</v>
      </c>
      <c r="BO29" s="152">
        <v>30</v>
      </c>
      <c r="BP29" s="156"/>
      <c r="BQ29" s="160"/>
      <c r="BR29" s="156"/>
      <c r="BS29" s="156">
        <v>28</v>
      </c>
      <c r="BT29" s="156"/>
      <c r="BU29" s="164"/>
      <c r="BV29" s="164">
        <v>2</v>
      </c>
      <c r="BW29" s="164"/>
      <c r="BX29" s="192" t="s">
        <v>36</v>
      </c>
      <c r="BY29" s="185">
        <v>32</v>
      </c>
      <c r="BZ29" s="152">
        <v>32</v>
      </c>
      <c r="CA29" s="160"/>
      <c r="CB29" s="156"/>
      <c r="CC29" s="156"/>
      <c r="CD29" s="156">
        <v>30</v>
      </c>
      <c r="CE29" s="156"/>
      <c r="CF29" s="164"/>
      <c r="CG29" s="164">
        <v>2</v>
      </c>
      <c r="CH29" s="164"/>
      <c r="CI29" s="164"/>
      <c r="CJ29" s="36"/>
      <c r="CK29" s="37"/>
      <c r="CL29" s="31"/>
      <c r="CM29" s="31"/>
      <c r="CN29" s="28"/>
      <c r="CO29" s="28"/>
      <c r="CP29" s="35"/>
      <c r="CQ29" s="35"/>
      <c r="CR29" s="35"/>
      <c r="CS29" s="40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</row>
    <row r="30" spans="1:166" ht="30.6" customHeight="1">
      <c r="A30" s="68" t="s">
        <v>71</v>
      </c>
      <c r="B30" s="69" t="s">
        <v>12</v>
      </c>
      <c r="C30" s="151">
        <f>N30+Y30+AJ30+AT30+BD30+BN30+BY30+CJ30</f>
        <v>172</v>
      </c>
      <c r="D30" s="152">
        <f t="shared" ref="D30" si="32">O30+Z30+AK30+AU30+BE30+BO30+BZ30+CK30</f>
        <v>172</v>
      </c>
      <c r="E30" s="153">
        <f>V30+AG30+AQ30+BA30+BK30+BV30+CG30+CQ30</f>
        <v>0</v>
      </c>
      <c r="F30" s="153">
        <f>G30+H30+I30+J30+K30+L30+M30</f>
        <v>172</v>
      </c>
      <c r="G30" s="153">
        <f t="shared" ref="G30" si="33">P30+AA30+AL30+AV30+BF30+BP30+CA30+CL30</f>
        <v>0</v>
      </c>
      <c r="H30" s="153">
        <f t="shared" si="29"/>
        <v>0</v>
      </c>
      <c r="I30" s="153">
        <f t="shared" si="30"/>
        <v>0</v>
      </c>
      <c r="J30" s="153">
        <v>172</v>
      </c>
      <c r="K30" s="153">
        <f t="shared" si="31"/>
        <v>0</v>
      </c>
      <c r="L30" s="153">
        <f>T30+AE30+AP30+AZ30+BJ30+BU30+CF30+CP30</f>
        <v>0</v>
      </c>
      <c r="M30" s="153">
        <f>U30+AF30</f>
        <v>0</v>
      </c>
      <c r="N30" s="173"/>
      <c r="O30" s="155"/>
      <c r="P30" s="156"/>
      <c r="Q30" s="156"/>
      <c r="R30" s="156"/>
      <c r="S30" s="160"/>
      <c r="T30" s="164"/>
      <c r="U30" s="164"/>
      <c r="V30" s="164"/>
      <c r="W30" s="156"/>
      <c r="X30" s="190"/>
      <c r="Y30" s="158"/>
      <c r="Z30" s="152"/>
      <c r="AA30" s="156"/>
      <c r="AB30" s="160"/>
      <c r="AC30" s="156"/>
      <c r="AD30" s="156"/>
      <c r="AE30" s="160"/>
      <c r="AF30" s="164"/>
      <c r="AG30" s="164"/>
      <c r="AH30" s="164"/>
      <c r="AI30" s="172"/>
      <c r="AJ30" s="158">
        <f>AK30+AR30</f>
        <v>32</v>
      </c>
      <c r="AK30" s="152">
        <v>32</v>
      </c>
      <c r="AL30" s="156"/>
      <c r="AM30" s="160"/>
      <c r="AN30" s="160"/>
      <c r="AO30" s="156">
        <v>32</v>
      </c>
      <c r="AP30" s="193"/>
      <c r="AQ30" s="193"/>
      <c r="AR30" s="193"/>
      <c r="AS30" s="170" t="s">
        <v>36</v>
      </c>
      <c r="AT30" s="185">
        <f>AU30+BB30</f>
        <v>46</v>
      </c>
      <c r="AU30" s="152">
        <v>46</v>
      </c>
      <c r="AV30" s="156"/>
      <c r="AW30" s="160"/>
      <c r="AX30" s="160"/>
      <c r="AY30" s="156">
        <v>46</v>
      </c>
      <c r="AZ30" s="164"/>
      <c r="BA30" s="164"/>
      <c r="BB30" s="164"/>
      <c r="BC30" s="170" t="s">
        <v>36</v>
      </c>
      <c r="BD30" s="185">
        <f>BE30+BL30</f>
        <v>32</v>
      </c>
      <c r="BE30" s="152">
        <v>32</v>
      </c>
      <c r="BF30" s="156"/>
      <c r="BG30" s="156"/>
      <c r="BH30" s="156"/>
      <c r="BI30" s="156">
        <v>32</v>
      </c>
      <c r="BJ30" s="164"/>
      <c r="BK30" s="164"/>
      <c r="BL30" s="164"/>
      <c r="BM30" s="192" t="s">
        <v>36</v>
      </c>
      <c r="BN30" s="185">
        <v>30</v>
      </c>
      <c r="BO30" s="152">
        <v>30</v>
      </c>
      <c r="BP30" s="156"/>
      <c r="BQ30" s="160"/>
      <c r="BR30" s="156"/>
      <c r="BS30" s="156">
        <v>30</v>
      </c>
      <c r="BT30" s="156"/>
      <c r="BU30" s="164"/>
      <c r="BV30" s="164"/>
      <c r="BW30" s="164"/>
      <c r="BX30" s="192" t="s">
        <v>36</v>
      </c>
      <c r="BY30" s="185">
        <v>32</v>
      </c>
      <c r="BZ30" s="152">
        <v>32</v>
      </c>
      <c r="CA30" s="160"/>
      <c r="CB30" s="156"/>
      <c r="CC30" s="156"/>
      <c r="CD30" s="156">
        <v>32</v>
      </c>
      <c r="CE30" s="156"/>
      <c r="CF30" s="164"/>
      <c r="CG30" s="164"/>
      <c r="CH30" s="164"/>
      <c r="CI30" s="192" t="s">
        <v>36</v>
      </c>
      <c r="CJ30" s="39"/>
      <c r="CK30" s="25"/>
      <c r="CL30" s="28"/>
      <c r="CM30" s="31"/>
      <c r="CN30" s="28"/>
      <c r="CO30" s="28"/>
      <c r="CP30" s="35"/>
      <c r="CQ30" s="35"/>
      <c r="CR30" s="35"/>
      <c r="CS30" s="40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</row>
    <row r="31" spans="1:166" ht="30.6" customHeight="1">
      <c r="A31" s="68" t="s">
        <v>129</v>
      </c>
      <c r="B31" s="69" t="s">
        <v>97</v>
      </c>
      <c r="C31" s="151">
        <v>40</v>
      </c>
      <c r="D31" s="152">
        <v>40</v>
      </c>
      <c r="E31" s="153">
        <v>2</v>
      </c>
      <c r="F31" s="153">
        <v>38</v>
      </c>
      <c r="G31" s="153">
        <v>20</v>
      </c>
      <c r="H31" s="153">
        <f>Q31+AB31+AM31+AW31+BG31+BQ31+CB31+CM31</f>
        <v>0</v>
      </c>
      <c r="I31" s="153">
        <f>R31+AC31+AN31+AX31+BH31+BR31+CC31+CN31</f>
        <v>0</v>
      </c>
      <c r="J31" s="153">
        <v>18</v>
      </c>
      <c r="K31" s="153">
        <f t="shared" si="28"/>
        <v>0</v>
      </c>
      <c r="L31" s="153">
        <f>T31+AE31+AP31+AZ31+BJ31+BU31+CF31+CP31</f>
        <v>0</v>
      </c>
      <c r="M31" s="153">
        <f>U31+AF31</f>
        <v>0</v>
      </c>
      <c r="N31" s="173"/>
      <c r="O31" s="155"/>
      <c r="P31" s="156"/>
      <c r="Q31" s="156"/>
      <c r="R31" s="156"/>
      <c r="S31" s="160"/>
      <c r="T31" s="164"/>
      <c r="U31" s="164"/>
      <c r="V31" s="164"/>
      <c r="W31" s="156"/>
      <c r="X31" s="190"/>
      <c r="Y31" s="158"/>
      <c r="Z31" s="152"/>
      <c r="AA31" s="156"/>
      <c r="AB31" s="160"/>
      <c r="AC31" s="156"/>
      <c r="AD31" s="156"/>
      <c r="AE31" s="160"/>
      <c r="AF31" s="164"/>
      <c r="AG31" s="164"/>
      <c r="AH31" s="164"/>
      <c r="AI31" s="172"/>
      <c r="AJ31" s="158"/>
      <c r="AK31" s="152"/>
      <c r="AL31" s="156"/>
      <c r="AM31" s="160"/>
      <c r="AN31" s="160"/>
      <c r="AO31" s="156"/>
      <c r="AP31" s="193"/>
      <c r="AQ31" s="193"/>
      <c r="AR31" s="193"/>
      <c r="AS31" s="172"/>
      <c r="AT31" s="185"/>
      <c r="AU31" s="152"/>
      <c r="AV31" s="156"/>
      <c r="AW31" s="160"/>
      <c r="AX31" s="160"/>
      <c r="AY31" s="156"/>
      <c r="AZ31" s="164"/>
      <c r="BA31" s="164"/>
      <c r="BB31" s="164"/>
      <c r="BC31" s="164"/>
      <c r="BD31" s="185"/>
      <c r="BE31" s="152"/>
      <c r="BF31" s="156"/>
      <c r="BG31" s="156"/>
      <c r="BH31" s="156"/>
      <c r="BI31" s="156">
        <v>32</v>
      </c>
      <c r="BJ31" s="164"/>
      <c r="BK31" s="164"/>
      <c r="BL31" s="164"/>
      <c r="BM31" s="164"/>
      <c r="BN31" s="185"/>
      <c r="BO31" s="152"/>
      <c r="BP31" s="156"/>
      <c r="BQ31" s="160"/>
      <c r="BR31" s="156"/>
      <c r="BS31" s="156"/>
      <c r="BT31" s="156"/>
      <c r="BU31" s="164"/>
      <c r="BV31" s="164"/>
      <c r="BW31" s="164"/>
      <c r="BX31" s="164"/>
      <c r="BY31" s="185">
        <v>40</v>
      </c>
      <c r="BZ31" s="152">
        <v>40</v>
      </c>
      <c r="CA31" s="156">
        <v>20</v>
      </c>
      <c r="CB31" s="156"/>
      <c r="CC31" s="156"/>
      <c r="CD31" s="156">
        <v>18</v>
      </c>
      <c r="CE31" s="156"/>
      <c r="CF31" s="164"/>
      <c r="CG31" s="164">
        <v>2</v>
      </c>
      <c r="CH31" s="164"/>
      <c r="CI31" s="192" t="s">
        <v>36</v>
      </c>
      <c r="CJ31" s="39"/>
      <c r="CK31" s="25"/>
      <c r="CL31" s="28"/>
      <c r="CM31" s="31"/>
      <c r="CN31" s="28"/>
      <c r="CO31" s="28"/>
      <c r="CP31" s="35"/>
      <c r="CQ31" s="35"/>
      <c r="CR31" s="35"/>
      <c r="CS31" s="40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</row>
    <row r="32" spans="1:166" ht="54.75" customHeight="1">
      <c r="A32" s="72" t="s">
        <v>66</v>
      </c>
      <c r="B32" s="73" t="s">
        <v>139</v>
      </c>
      <c r="C32" s="66">
        <f>C33+C34+C35</f>
        <v>144</v>
      </c>
      <c r="D32" s="66">
        <f t="shared" ref="D32:L32" si="34">D33+D34+D35</f>
        <v>144</v>
      </c>
      <c r="E32" s="66">
        <f t="shared" si="34"/>
        <v>46</v>
      </c>
      <c r="F32" s="66">
        <f t="shared" si="34"/>
        <v>136</v>
      </c>
      <c r="G32" s="66">
        <f t="shared" si="34"/>
        <v>72</v>
      </c>
      <c r="H32" s="66">
        <f t="shared" si="34"/>
        <v>0</v>
      </c>
      <c r="I32" s="66">
        <f t="shared" si="34"/>
        <v>0</v>
      </c>
      <c r="J32" s="66">
        <f t="shared" si="34"/>
        <v>64</v>
      </c>
      <c r="K32" s="66">
        <f t="shared" si="34"/>
        <v>0</v>
      </c>
      <c r="L32" s="66">
        <f t="shared" si="34"/>
        <v>0</v>
      </c>
      <c r="M32" s="66">
        <f t="shared" ref="M32" si="35">M33+M34+M35</f>
        <v>0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>
        <f t="shared" ref="AJ32" si="36">AJ33+AJ34+AJ35</f>
        <v>104</v>
      </c>
      <c r="AK32" s="66">
        <f t="shared" ref="AK32" si="37">AK33+AK34+AK35</f>
        <v>104</v>
      </c>
      <c r="AL32" s="66">
        <f t="shared" ref="AL32" si="38">AL33+AL34+AL35</f>
        <v>66</v>
      </c>
      <c r="AM32" s="66">
        <f t="shared" ref="AM32" si="39">AM33+AM34+AM35</f>
        <v>0</v>
      </c>
      <c r="AN32" s="66">
        <f t="shared" ref="AN32" si="40">AN33+AN34+AN35</f>
        <v>0</v>
      </c>
      <c r="AO32" s="66">
        <f t="shared" ref="AO32" si="41">AO33+AO34+AO35</f>
        <v>32</v>
      </c>
      <c r="AP32" s="66">
        <f t="shared" ref="AP32" si="42">AP33+AP34+AP35</f>
        <v>0</v>
      </c>
      <c r="AQ32" s="66">
        <f t="shared" ref="AQ32" si="43">AQ33+AQ34+AQ35</f>
        <v>6</v>
      </c>
      <c r="AR32" s="66">
        <f t="shared" ref="AR32" si="44">AR33+AR34+AR35</f>
        <v>0</v>
      </c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>
        <f t="shared" ref="BD32" si="45">BD33+BD34+BD35</f>
        <v>0</v>
      </c>
      <c r="BE32" s="66">
        <f t="shared" ref="BE32" si="46">BE33+BE34+BE35</f>
        <v>0</v>
      </c>
      <c r="BF32" s="66">
        <f t="shared" ref="BF32" si="47">BF33+BF34+BF35</f>
        <v>0</v>
      </c>
      <c r="BG32" s="66">
        <f t="shared" ref="BG32" si="48">BG33+BG34+BG35</f>
        <v>0</v>
      </c>
      <c r="BH32" s="66">
        <f t="shared" ref="BH32" si="49">BH33+BH34+BH35</f>
        <v>0</v>
      </c>
      <c r="BI32" s="66">
        <f t="shared" ref="BI32" si="50">BI33+BI34+BI35</f>
        <v>0</v>
      </c>
      <c r="BJ32" s="66">
        <f t="shared" ref="BJ32" si="51">BJ33+BJ34+BJ35</f>
        <v>0</v>
      </c>
      <c r="BK32" s="66">
        <f t="shared" ref="BK32" si="52">BK33+BK34+BK35</f>
        <v>0</v>
      </c>
      <c r="BL32" s="66">
        <f t="shared" ref="BL32" si="53">BL33+BL34+BL35</f>
        <v>0</v>
      </c>
      <c r="BM32" s="66"/>
      <c r="BN32" s="66">
        <f t="shared" ref="BN32" si="54">BN33+BN34+BN35</f>
        <v>40</v>
      </c>
      <c r="BO32" s="66">
        <f t="shared" ref="BO32:BR32" si="55">BO33+BO34+BO35</f>
        <v>40</v>
      </c>
      <c r="BP32" s="66">
        <f t="shared" si="55"/>
        <v>6</v>
      </c>
      <c r="BQ32" s="66">
        <f t="shared" si="55"/>
        <v>0</v>
      </c>
      <c r="BR32" s="66">
        <f t="shared" si="55"/>
        <v>0</v>
      </c>
      <c r="BS32" s="66">
        <f t="shared" ref="BS32:BW32" si="56">BS33+BS34+BS35</f>
        <v>32</v>
      </c>
      <c r="BT32" s="66">
        <f t="shared" si="56"/>
        <v>0</v>
      </c>
      <c r="BU32" s="66">
        <f t="shared" si="56"/>
        <v>0</v>
      </c>
      <c r="BV32" s="66">
        <f t="shared" si="56"/>
        <v>2</v>
      </c>
      <c r="BW32" s="66">
        <f t="shared" si="56"/>
        <v>0</v>
      </c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7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</row>
    <row r="33" spans="1:166" ht="26.25" customHeight="1">
      <c r="A33" s="68" t="s">
        <v>63</v>
      </c>
      <c r="B33" s="69" t="s">
        <v>13</v>
      </c>
      <c r="C33" s="151">
        <f>N33+Y33+AJ33+AT33+BD33+BN33+BY33+CJ33</f>
        <v>68</v>
      </c>
      <c r="D33" s="152">
        <f>O33+Z33+AK33+AU33+BE33+BO33+BZ33+CK33</f>
        <v>68</v>
      </c>
      <c r="E33" s="153">
        <v>4</v>
      </c>
      <c r="F33" s="153">
        <v>64</v>
      </c>
      <c r="G33" s="153">
        <v>32</v>
      </c>
      <c r="H33" s="153">
        <f>Q33+AB33+AM33+AW33+BG33+BQ33+CB33+CM33</f>
        <v>0</v>
      </c>
      <c r="I33" s="153">
        <f>R33+AC33+AN33+AX33+BH33+BR33+CC33+CN33</f>
        <v>0</v>
      </c>
      <c r="J33" s="153">
        <v>32</v>
      </c>
      <c r="K33" s="153">
        <f t="shared" ref="K33" si="57">BT33</f>
        <v>0</v>
      </c>
      <c r="L33" s="153">
        <f>T33+AE33+AP33+AZ33+BJ33+BU33+CF33+CP33</f>
        <v>0</v>
      </c>
      <c r="M33" s="153">
        <f>U33+AF33</f>
        <v>0</v>
      </c>
      <c r="N33" s="173"/>
      <c r="O33" s="189"/>
      <c r="P33" s="156"/>
      <c r="Q33" s="156"/>
      <c r="R33" s="156"/>
      <c r="S33" s="156"/>
      <c r="T33" s="156"/>
      <c r="U33" s="156"/>
      <c r="V33" s="156"/>
      <c r="W33" s="156"/>
      <c r="X33" s="194"/>
      <c r="Y33" s="158"/>
      <c r="Z33" s="191"/>
      <c r="AA33" s="160"/>
      <c r="AB33" s="160"/>
      <c r="AC33" s="156"/>
      <c r="AD33" s="156"/>
      <c r="AE33" s="164"/>
      <c r="AF33" s="164"/>
      <c r="AG33" s="164"/>
      <c r="AH33" s="164"/>
      <c r="AI33" s="195"/>
      <c r="AJ33" s="158">
        <v>68</v>
      </c>
      <c r="AK33" s="159">
        <v>68</v>
      </c>
      <c r="AL33" s="156">
        <v>32</v>
      </c>
      <c r="AM33" s="160"/>
      <c r="AN33" s="160"/>
      <c r="AO33" s="156">
        <v>32</v>
      </c>
      <c r="AP33" s="164"/>
      <c r="AQ33" s="164">
        <v>4</v>
      </c>
      <c r="AR33" s="164"/>
      <c r="AS33" s="196" t="s">
        <v>36</v>
      </c>
      <c r="AT33" s="197"/>
      <c r="AU33" s="198"/>
      <c r="AV33" s="172"/>
      <c r="AW33" s="160"/>
      <c r="AX33" s="160"/>
      <c r="AY33" s="156"/>
      <c r="AZ33" s="164"/>
      <c r="BA33" s="164"/>
      <c r="BB33" s="164"/>
      <c r="BC33" s="183"/>
      <c r="BD33" s="199"/>
      <c r="BE33" s="200"/>
      <c r="BF33" s="156"/>
      <c r="BG33" s="156"/>
      <c r="BH33" s="156"/>
      <c r="BI33" s="156"/>
      <c r="BJ33" s="160"/>
      <c r="BK33" s="164"/>
      <c r="BL33" s="164"/>
      <c r="BM33" s="172"/>
      <c r="BN33" s="187"/>
      <c r="BO33" s="188"/>
      <c r="BP33" s="160"/>
      <c r="BQ33" s="160"/>
      <c r="BR33" s="156"/>
      <c r="BS33" s="156"/>
      <c r="BT33" s="156"/>
      <c r="BU33" s="160"/>
      <c r="BV33" s="164"/>
      <c r="BW33" s="164"/>
      <c r="BX33" s="164"/>
      <c r="BY33" s="39"/>
      <c r="BZ33" s="25"/>
      <c r="CA33" s="28"/>
      <c r="CB33" s="28"/>
      <c r="CC33" s="28"/>
      <c r="CD33" s="28"/>
      <c r="CE33" s="28"/>
      <c r="CF33" s="35"/>
      <c r="CG33" s="35"/>
      <c r="CH33" s="35"/>
      <c r="CI33" s="35"/>
      <c r="CJ33" s="39"/>
      <c r="CK33" s="25"/>
      <c r="CL33" s="28"/>
      <c r="CM33" s="31"/>
      <c r="CN33" s="28"/>
      <c r="CO33" s="28"/>
      <c r="CP33" s="35"/>
      <c r="CQ33" s="35"/>
      <c r="CR33" s="35"/>
      <c r="CS33" s="7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</row>
    <row r="34" spans="1:166" ht="33.6" customHeight="1">
      <c r="A34" s="68" t="s">
        <v>64</v>
      </c>
      <c r="B34" s="69" t="s">
        <v>62</v>
      </c>
      <c r="C34" s="151">
        <v>36</v>
      </c>
      <c r="D34" s="152">
        <v>36</v>
      </c>
      <c r="E34" s="153">
        <v>2</v>
      </c>
      <c r="F34" s="153">
        <v>34</v>
      </c>
      <c r="G34" s="153">
        <v>34</v>
      </c>
      <c r="H34" s="153">
        <v>0</v>
      </c>
      <c r="I34" s="153">
        <v>0</v>
      </c>
      <c r="J34" s="153">
        <v>0</v>
      </c>
      <c r="K34" s="153">
        <f t="shared" ref="K34:K35" si="58">BT34</f>
        <v>0</v>
      </c>
      <c r="L34" s="153">
        <f>T34+AE34+AP34+AZ34+BJ34+BU34+CF34+CP34</f>
        <v>0</v>
      </c>
      <c r="M34" s="153">
        <f>U34+AF34</f>
        <v>0</v>
      </c>
      <c r="N34" s="173"/>
      <c r="O34" s="189"/>
      <c r="P34" s="156"/>
      <c r="Q34" s="156"/>
      <c r="R34" s="156"/>
      <c r="S34" s="156"/>
      <c r="T34" s="156"/>
      <c r="U34" s="156"/>
      <c r="V34" s="156"/>
      <c r="W34" s="156"/>
      <c r="X34" s="194"/>
      <c r="Y34" s="158"/>
      <c r="Z34" s="191"/>
      <c r="AA34" s="160"/>
      <c r="AB34" s="160"/>
      <c r="AC34" s="156"/>
      <c r="AD34" s="156"/>
      <c r="AE34" s="164"/>
      <c r="AF34" s="164"/>
      <c r="AG34" s="164"/>
      <c r="AH34" s="164"/>
      <c r="AI34" s="195"/>
      <c r="AJ34" s="158">
        <v>36</v>
      </c>
      <c r="AK34" s="159">
        <v>36</v>
      </c>
      <c r="AL34" s="156">
        <v>34</v>
      </c>
      <c r="AM34" s="160"/>
      <c r="AN34" s="160"/>
      <c r="AO34" s="156"/>
      <c r="AP34" s="164"/>
      <c r="AQ34" s="164">
        <v>2</v>
      </c>
      <c r="AR34" s="193"/>
      <c r="AS34" s="196" t="s">
        <v>36</v>
      </c>
      <c r="AT34" s="197"/>
      <c r="AU34" s="198"/>
      <c r="AV34" s="160"/>
      <c r="AW34" s="160"/>
      <c r="AX34" s="160"/>
      <c r="AY34" s="156"/>
      <c r="AZ34" s="164"/>
      <c r="BA34" s="164"/>
      <c r="BB34" s="164"/>
      <c r="BC34" s="201"/>
      <c r="BD34" s="199"/>
      <c r="BE34" s="200"/>
      <c r="BF34" s="156"/>
      <c r="BG34" s="156"/>
      <c r="BH34" s="156"/>
      <c r="BI34" s="156"/>
      <c r="BJ34" s="164"/>
      <c r="BK34" s="164"/>
      <c r="BL34" s="164"/>
      <c r="BM34" s="202"/>
      <c r="BN34" s="187"/>
      <c r="BO34" s="188"/>
      <c r="BP34" s="160"/>
      <c r="BQ34" s="160"/>
      <c r="BR34" s="156"/>
      <c r="BS34" s="156"/>
      <c r="BT34" s="156"/>
      <c r="BU34" s="164"/>
      <c r="BV34" s="164"/>
      <c r="BW34" s="164"/>
      <c r="BX34" s="164"/>
      <c r="BY34" s="39"/>
      <c r="BZ34" s="25"/>
      <c r="CA34" s="28"/>
      <c r="CB34" s="28"/>
      <c r="CC34" s="28"/>
      <c r="CD34" s="28"/>
      <c r="CE34" s="28"/>
      <c r="CF34" s="31"/>
      <c r="CG34" s="35"/>
      <c r="CH34" s="35"/>
      <c r="CI34" s="35"/>
      <c r="CJ34" s="39"/>
      <c r="CK34" s="25"/>
      <c r="CL34" s="28"/>
      <c r="CM34" s="31"/>
      <c r="CN34" s="28"/>
      <c r="CO34" s="28"/>
      <c r="CP34" s="31"/>
      <c r="CQ34" s="35"/>
      <c r="CR34" s="35"/>
      <c r="CS34" s="75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</row>
    <row r="35" spans="1:166" ht="58.9" customHeight="1">
      <c r="A35" s="68" t="s">
        <v>65</v>
      </c>
      <c r="B35" s="69" t="s">
        <v>75</v>
      </c>
      <c r="C35" s="151">
        <v>40</v>
      </c>
      <c r="D35" s="152">
        <v>40</v>
      </c>
      <c r="E35" s="153">
        <v>40</v>
      </c>
      <c r="F35" s="153">
        <v>38</v>
      </c>
      <c r="G35" s="153">
        <v>6</v>
      </c>
      <c r="H35" s="153">
        <v>0</v>
      </c>
      <c r="I35" s="153">
        <f>R35+AC35+AN35+AX35+BH35+BR35+CC35+CN35</f>
        <v>0</v>
      </c>
      <c r="J35" s="153">
        <v>32</v>
      </c>
      <c r="K35" s="153">
        <f t="shared" si="58"/>
        <v>0</v>
      </c>
      <c r="L35" s="153">
        <f>T35+AE35+AP35+AZ35+BJ35+BU35+CF35+CP35</f>
        <v>0</v>
      </c>
      <c r="M35" s="153">
        <f>U35+AF35</f>
        <v>0</v>
      </c>
      <c r="N35" s="173"/>
      <c r="O35" s="189"/>
      <c r="P35" s="156"/>
      <c r="Q35" s="156"/>
      <c r="R35" s="156"/>
      <c r="S35" s="156"/>
      <c r="T35" s="156"/>
      <c r="U35" s="156"/>
      <c r="V35" s="156"/>
      <c r="W35" s="156"/>
      <c r="X35" s="194"/>
      <c r="Y35" s="158"/>
      <c r="Z35" s="191"/>
      <c r="AA35" s="160"/>
      <c r="AB35" s="160"/>
      <c r="AC35" s="156"/>
      <c r="AD35" s="156"/>
      <c r="AE35" s="164"/>
      <c r="AF35" s="164"/>
      <c r="AG35" s="164"/>
      <c r="AH35" s="164"/>
      <c r="AI35" s="195"/>
      <c r="AJ35" s="158"/>
      <c r="AK35" s="159"/>
      <c r="AL35" s="160"/>
      <c r="AM35" s="160"/>
      <c r="AN35" s="160"/>
      <c r="AO35" s="156"/>
      <c r="AP35" s="164"/>
      <c r="AQ35" s="193"/>
      <c r="AR35" s="193"/>
      <c r="AS35" s="175"/>
      <c r="AT35" s="197"/>
      <c r="AU35" s="198"/>
      <c r="AV35" s="160"/>
      <c r="AW35" s="160"/>
      <c r="AX35" s="160"/>
      <c r="AY35" s="156"/>
      <c r="AZ35" s="164"/>
      <c r="BA35" s="164"/>
      <c r="BB35" s="164"/>
      <c r="BC35" s="201"/>
      <c r="BD35" s="185"/>
      <c r="BE35" s="200"/>
      <c r="BF35" s="156"/>
      <c r="BG35" s="156"/>
      <c r="BH35" s="156"/>
      <c r="BI35" s="156"/>
      <c r="BJ35" s="164"/>
      <c r="BK35" s="164"/>
      <c r="BL35" s="164"/>
      <c r="BM35" s="172"/>
      <c r="BN35" s="185">
        <f>BO35+BW35</f>
        <v>40</v>
      </c>
      <c r="BO35" s="152">
        <v>40</v>
      </c>
      <c r="BP35" s="156">
        <v>6</v>
      </c>
      <c r="BQ35" s="160"/>
      <c r="BR35" s="156"/>
      <c r="BS35" s="156">
        <v>32</v>
      </c>
      <c r="BT35" s="156"/>
      <c r="BU35" s="160"/>
      <c r="BV35" s="164">
        <v>2</v>
      </c>
      <c r="BW35" s="164"/>
      <c r="BX35" s="192" t="s">
        <v>36</v>
      </c>
      <c r="BY35" s="39"/>
      <c r="BZ35" s="25"/>
      <c r="CA35" s="28"/>
      <c r="CB35" s="28"/>
      <c r="CC35" s="28"/>
      <c r="CD35" s="28"/>
      <c r="CE35" s="28"/>
      <c r="CF35" s="31"/>
      <c r="CG35" s="35"/>
      <c r="CH35" s="35"/>
      <c r="CI35" s="35"/>
      <c r="CJ35" s="39"/>
      <c r="CK35" s="25"/>
      <c r="CL35" s="28"/>
      <c r="CM35" s="31"/>
      <c r="CN35" s="28"/>
      <c r="CO35" s="28"/>
      <c r="CP35" s="31"/>
      <c r="CQ35" s="35"/>
      <c r="CR35" s="35"/>
      <c r="CS35" s="75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</row>
    <row r="36" spans="1:166" ht="43.5" customHeight="1">
      <c r="A36" s="72" t="s">
        <v>15</v>
      </c>
      <c r="B36" s="73" t="s">
        <v>140</v>
      </c>
      <c r="C36" s="66">
        <v>980</v>
      </c>
      <c r="D36" s="66">
        <f>SUM(D37:D47)</f>
        <v>926</v>
      </c>
      <c r="E36" s="66">
        <f>SUM(E37:E47)</f>
        <v>358</v>
      </c>
      <c r="F36" s="66">
        <f>SUM(F37:F47)</f>
        <v>870</v>
      </c>
      <c r="G36" s="66">
        <f t="shared" ref="G36:M36" si="59">SUM(G37:G47)</f>
        <v>460</v>
      </c>
      <c r="H36" s="66">
        <f t="shared" si="59"/>
        <v>10</v>
      </c>
      <c r="I36" s="66">
        <f t="shared" si="59"/>
        <v>0</v>
      </c>
      <c r="J36" s="66">
        <f t="shared" si="59"/>
        <v>394</v>
      </c>
      <c r="K36" s="66">
        <f t="shared" si="59"/>
        <v>0</v>
      </c>
      <c r="L36" s="66">
        <f t="shared" si="59"/>
        <v>6</v>
      </c>
      <c r="M36" s="66">
        <f t="shared" si="59"/>
        <v>0</v>
      </c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>
        <f t="shared" ref="AJ36:AR36" si="60">SUM(AJ37:AJ47)</f>
        <v>360</v>
      </c>
      <c r="AK36" s="66">
        <f t="shared" si="60"/>
        <v>324</v>
      </c>
      <c r="AL36" s="66">
        <f t="shared" si="60"/>
        <v>138</v>
      </c>
      <c r="AM36" s="66">
        <f t="shared" si="60"/>
        <v>10</v>
      </c>
      <c r="AN36" s="66">
        <f t="shared" si="60"/>
        <v>0</v>
      </c>
      <c r="AO36" s="66">
        <f t="shared" si="60"/>
        <v>152</v>
      </c>
      <c r="AP36" s="66">
        <f t="shared" si="60"/>
        <v>4</v>
      </c>
      <c r="AQ36" s="66">
        <f t="shared" si="60"/>
        <v>20</v>
      </c>
      <c r="AR36" s="66">
        <f t="shared" si="60"/>
        <v>36</v>
      </c>
      <c r="AS36" s="66"/>
      <c r="AT36" s="66">
        <f t="shared" ref="AT36:BB36" si="61">SUM(AT37:AT47)</f>
        <v>334</v>
      </c>
      <c r="AU36" s="66">
        <f t="shared" si="61"/>
        <v>316</v>
      </c>
      <c r="AV36" s="66">
        <f t="shared" si="61"/>
        <v>152</v>
      </c>
      <c r="AW36" s="66">
        <f t="shared" si="61"/>
        <v>0</v>
      </c>
      <c r="AX36" s="66">
        <f t="shared" si="61"/>
        <v>0</v>
      </c>
      <c r="AY36" s="66">
        <f t="shared" si="61"/>
        <v>148</v>
      </c>
      <c r="AZ36" s="66">
        <f t="shared" si="61"/>
        <v>2</v>
      </c>
      <c r="BA36" s="66">
        <f t="shared" si="61"/>
        <v>18</v>
      </c>
      <c r="BB36" s="66">
        <f t="shared" si="61"/>
        <v>18</v>
      </c>
      <c r="BC36" s="66"/>
      <c r="BD36" s="66">
        <f t="shared" ref="BD36:BL36" si="62">SUM(BD37:BD47)</f>
        <v>128</v>
      </c>
      <c r="BE36" s="66">
        <f t="shared" si="62"/>
        <v>128</v>
      </c>
      <c r="BF36" s="66">
        <f t="shared" si="62"/>
        <v>74</v>
      </c>
      <c r="BG36" s="66">
        <f t="shared" si="62"/>
        <v>0</v>
      </c>
      <c r="BH36" s="66">
        <f t="shared" si="62"/>
        <v>0</v>
      </c>
      <c r="BI36" s="66">
        <f t="shared" si="62"/>
        <v>46</v>
      </c>
      <c r="BJ36" s="66">
        <f t="shared" si="62"/>
        <v>0</v>
      </c>
      <c r="BK36" s="66">
        <f t="shared" si="62"/>
        <v>8</v>
      </c>
      <c r="BL36" s="66">
        <f t="shared" si="62"/>
        <v>0</v>
      </c>
      <c r="BM36" s="66"/>
      <c r="BN36" s="66">
        <f t="shared" ref="BN36:BW36" si="63">SUM(BN37:BN47)</f>
        <v>30</v>
      </c>
      <c r="BO36" s="66">
        <f t="shared" si="63"/>
        <v>30</v>
      </c>
      <c r="BP36" s="66">
        <f t="shared" si="63"/>
        <v>18</v>
      </c>
      <c r="BQ36" s="66">
        <f t="shared" si="63"/>
        <v>0</v>
      </c>
      <c r="BR36" s="66">
        <f t="shared" si="63"/>
        <v>0</v>
      </c>
      <c r="BS36" s="66">
        <f t="shared" si="63"/>
        <v>10</v>
      </c>
      <c r="BT36" s="66">
        <f t="shared" si="63"/>
        <v>0</v>
      </c>
      <c r="BU36" s="66">
        <f t="shared" si="63"/>
        <v>0</v>
      </c>
      <c r="BV36" s="66">
        <f t="shared" si="63"/>
        <v>2</v>
      </c>
      <c r="BW36" s="66">
        <f t="shared" si="63"/>
        <v>0</v>
      </c>
      <c r="BX36" s="66"/>
      <c r="BY36" s="66">
        <f t="shared" ref="BY36:CH36" si="64">SUM(BY37:BY47)</f>
        <v>128</v>
      </c>
      <c r="BZ36" s="66">
        <f t="shared" si="64"/>
        <v>128</v>
      </c>
      <c r="CA36" s="66">
        <f t="shared" si="64"/>
        <v>88</v>
      </c>
      <c r="CB36" s="66">
        <f t="shared" si="64"/>
        <v>0</v>
      </c>
      <c r="CC36" s="66">
        <f t="shared" si="64"/>
        <v>0</v>
      </c>
      <c r="CD36" s="66">
        <f t="shared" si="64"/>
        <v>32</v>
      </c>
      <c r="CE36" s="66"/>
      <c r="CF36" s="66">
        <f t="shared" si="64"/>
        <v>0</v>
      </c>
      <c r="CG36" s="66">
        <f t="shared" si="64"/>
        <v>8</v>
      </c>
      <c r="CH36" s="66">
        <f t="shared" si="64"/>
        <v>0</v>
      </c>
      <c r="CI36" s="66"/>
      <c r="CJ36" s="66">
        <f t="shared" ref="CJ36:CR36" si="65">SUM(CJ37:CJ47)</f>
        <v>0</v>
      </c>
      <c r="CK36" s="66">
        <f t="shared" si="65"/>
        <v>0</v>
      </c>
      <c r="CL36" s="66">
        <f t="shared" si="65"/>
        <v>0</v>
      </c>
      <c r="CM36" s="66">
        <f t="shared" si="65"/>
        <v>0</v>
      </c>
      <c r="CN36" s="66">
        <f t="shared" si="65"/>
        <v>0</v>
      </c>
      <c r="CO36" s="66">
        <f t="shared" si="65"/>
        <v>0</v>
      </c>
      <c r="CP36" s="66">
        <f t="shared" si="65"/>
        <v>0</v>
      </c>
      <c r="CQ36" s="66">
        <f t="shared" si="65"/>
        <v>0</v>
      </c>
      <c r="CR36" s="66">
        <f t="shared" si="65"/>
        <v>0</v>
      </c>
      <c r="CS36" s="67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</row>
    <row r="37" spans="1:166" ht="31.15" customHeight="1">
      <c r="A37" s="203" t="s">
        <v>72</v>
      </c>
      <c r="B37" s="204" t="s">
        <v>98</v>
      </c>
      <c r="C37" s="151">
        <v>100</v>
      </c>
      <c r="D37" s="152">
        <v>100</v>
      </c>
      <c r="E37" s="153">
        <v>100</v>
      </c>
      <c r="F37" s="153">
        <v>94</v>
      </c>
      <c r="G37" s="153">
        <f t="shared" ref="G37:G45" si="66">P37+AA37+AL37+AV37+BF37+BP37+CA37+CL37</f>
        <v>0</v>
      </c>
      <c r="H37" s="153">
        <f t="shared" ref="H37:H47" si="67">Q37+AB37+AM37+AW37+BG37+BQ37+CB37+CM37</f>
        <v>0</v>
      </c>
      <c r="I37" s="153">
        <f t="shared" ref="I37:I47" si="68">R37+AC37+AN37+AX37+BH37+BR37+CC37+CN37</f>
        <v>0</v>
      </c>
      <c r="J37" s="153">
        <v>94</v>
      </c>
      <c r="K37" s="153">
        <f t="shared" ref="K37" si="69">BT37</f>
        <v>0</v>
      </c>
      <c r="L37" s="153">
        <v>0</v>
      </c>
      <c r="M37" s="153">
        <f t="shared" ref="M37:M47" si="70">U37+AF37</f>
        <v>0</v>
      </c>
      <c r="N37" s="173"/>
      <c r="O37" s="189"/>
      <c r="P37" s="156"/>
      <c r="Q37" s="156"/>
      <c r="R37" s="156"/>
      <c r="S37" s="156"/>
      <c r="T37" s="156"/>
      <c r="U37" s="156"/>
      <c r="V37" s="156"/>
      <c r="W37" s="156"/>
      <c r="X37" s="194"/>
      <c r="Y37" s="158"/>
      <c r="Z37" s="191"/>
      <c r="AA37" s="160"/>
      <c r="AB37" s="160"/>
      <c r="AC37" s="156"/>
      <c r="AD37" s="156"/>
      <c r="AE37" s="164"/>
      <c r="AF37" s="164"/>
      <c r="AG37" s="164"/>
      <c r="AH37" s="164"/>
      <c r="AI37" s="195"/>
      <c r="AJ37" s="158">
        <v>60</v>
      </c>
      <c r="AK37" s="159">
        <v>60</v>
      </c>
      <c r="AL37" s="156"/>
      <c r="AM37" s="160"/>
      <c r="AN37" s="160"/>
      <c r="AO37" s="156">
        <v>56</v>
      </c>
      <c r="AP37" s="205"/>
      <c r="AQ37" s="205">
        <v>4</v>
      </c>
      <c r="AR37" s="205"/>
      <c r="AS37" s="175"/>
      <c r="AT37" s="158">
        <v>40</v>
      </c>
      <c r="AU37" s="159">
        <v>40</v>
      </c>
      <c r="AV37" s="156"/>
      <c r="AW37" s="160"/>
      <c r="AX37" s="160"/>
      <c r="AY37" s="156">
        <v>38</v>
      </c>
      <c r="AZ37" s="164"/>
      <c r="BA37" s="164">
        <v>2</v>
      </c>
      <c r="BB37" s="164"/>
      <c r="BC37" s="196" t="s">
        <v>36</v>
      </c>
      <c r="BD37" s="185"/>
      <c r="BE37" s="152"/>
      <c r="BF37" s="156"/>
      <c r="BG37" s="156"/>
      <c r="BH37" s="156"/>
      <c r="BI37" s="156"/>
      <c r="BJ37" s="160"/>
      <c r="BK37" s="164"/>
      <c r="BL37" s="164"/>
      <c r="BM37" s="172"/>
      <c r="BN37" s="185"/>
      <c r="BO37" s="152"/>
      <c r="BP37" s="156"/>
      <c r="BQ37" s="160"/>
      <c r="BR37" s="156"/>
      <c r="BS37" s="156"/>
      <c r="BT37" s="156"/>
      <c r="BU37" s="160"/>
      <c r="BV37" s="164"/>
      <c r="BW37" s="164"/>
      <c r="BX37" s="164"/>
      <c r="BY37" s="185"/>
      <c r="BZ37" s="152"/>
      <c r="CA37" s="156"/>
      <c r="CB37" s="156"/>
      <c r="CC37" s="156"/>
      <c r="CD37" s="156"/>
      <c r="CE37" s="156"/>
      <c r="CF37" s="164"/>
      <c r="CG37" s="164"/>
      <c r="CH37" s="164"/>
      <c r="CI37" s="164"/>
      <c r="CJ37" s="39"/>
      <c r="CK37" s="25"/>
      <c r="CL37" s="28"/>
      <c r="CM37" s="31"/>
      <c r="CN37" s="28"/>
      <c r="CO37" s="28"/>
      <c r="CP37" s="35"/>
      <c r="CQ37" s="35"/>
      <c r="CR37" s="35"/>
      <c r="CS37" s="7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</row>
    <row r="38" spans="1:166" ht="31.15" customHeight="1">
      <c r="A38" s="203" t="s">
        <v>73</v>
      </c>
      <c r="B38" s="206" t="s">
        <v>99</v>
      </c>
      <c r="C38" s="151">
        <v>152</v>
      </c>
      <c r="D38" s="152">
        <v>134</v>
      </c>
      <c r="E38" s="153">
        <v>60</v>
      </c>
      <c r="F38" s="153">
        <v>126</v>
      </c>
      <c r="G38" s="153">
        <v>64</v>
      </c>
      <c r="H38" s="153">
        <f t="shared" si="67"/>
        <v>0</v>
      </c>
      <c r="I38" s="153">
        <f t="shared" si="68"/>
        <v>0</v>
      </c>
      <c r="J38" s="153">
        <v>60</v>
      </c>
      <c r="K38" s="153">
        <f t="shared" ref="K38:K47" si="71">BT38</f>
        <v>0</v>
      </c>
      <c r="L38" s="153">
        <v>2</v>
      </c>
      <c r="M38" s="153">
        <f t="shared" si="70"/>
        <v>0</v>
      </c>
      <c r="N38" s="173"/>
      <c r="O38" s="189"/>
      <c r="P38" s="156"/>
      <c r="Q38" s="156"/>
      <c r="R38" s="156"/>
      <c r="S38" s="156"/>
      <c r="T38" s="156"/>
      <c r="U38" s="156"/>
      <c r="V38" s="156"/>
      <c r="W38" s="156"/>
      <c r="X38" s="194"/>
      <c r="Y38" s="158"/>
      <c r="Z38" s="191"/>
      <c r="AA38" s="160"/>
      <c r="AB38" s="160"/>
      <c r="AC38" s="156"/>
      <c r="AD38" s="156"/>
      <c r="AE38" s="164"/>
      <c r="AF38" s="164"/>
      <c r="AG38" s="164"/>
      <c r="AH38" s="164"/>
      <c r="AI38" s="195"/>
      <c r="AJ38" s="158">
        <v>152</v>
      </c>
      <c r="AK38" s="159">
        <f>SUM(AL38:AQ38)</f>
        <v>134</v>
      </c>
      <c r="AL38" s="156">
        <v>64</v>
      </c>
      <c r="AM38" s="160"/>
      <c r="AN38" s="160"/>
      <c r="AO38" s="160">
        <v>60</v>
      </c>
      <c r="AP38" s="164">
        <v>2</v>
      </c>
      <c r="AQ38" s="164">
        <v>8</v>
      </c>
      <c r="AR38" s="164">
        <v>18</v>
      </c>
      <c r="AS38" s="207" t="s">
        <v>37</v>
      </c>
      <c r="AT38" s="158"/>
      <c r="AU38" s="198"/>
      <c r="AV38" s="156"/>
      <c r="AW38" s="160"/>
      <c r="AX38" s="160"/>
      <c r="AY38" s="156"/>
      <c r="AZ38" s="164"/>
      <c r="BA38" s="164"/>
      <c r="BB38" s="164"/>
      <c r="BC38" s="183"/>
      <c r="BD38" s="185"/>
      <c r="BE38" s="152"/>
      <c r="BF38" s="156"/>
      <c r="BG38" s="156"/>
      <c r="BH38" s="156"/>
      <c r="BI38" s="156"/>
      <c r="BJ38" s="160"/>
      <c r="BK38" s="164"/>
      <c r="BL38" s="164"/>
      <c r="BM38" s="172"/>
      <c r="BN38" s="185"/>
      <c r="BO38" s="152"/>
      <c r="BP38" s="156"/>
      <c r="BQ38" s="160"/>
      <c r="BR38" s="156"/>
      <c r="BS38" s="156"/>
      <c r="BT38" s="156"/>
      <c r="BU38" s="160"/>
      <c r="BV38" s="164"/>
      <c r="BW38" s="164"/>
      <c r="BX38" s="164"/>
      <c r="BY38" s="185"/>
      <c r="BZ38" s="152"/>
      <c r="CA38" s="156"/>
      <c r="CB38" s="156"/>
      <c r="CC38" s="156"/>
      <c r="CD38" s="156"/>
      <c r="CE38" s="156"/>
      <c r="CF38" s="164"/>
      <c r="CG38" s="164"/>
      <c r="CH38" s="164"/>
      <c r="CI38" s="164"/>
      <c r="CJ38" s="39"/>
      <c r="CK38" s="25"/>
      <c r="CL38" s="28"/>
      <c r="CM38" s="31"/>
      <c r="CN38" s="28"/>
      <c r="CO38" s="28"/>
      <c r="CP38" s="35"/>
      <c r="CQ38" s="35"/>
      <c r="CR38" s="35"/>
      <c r="CS38" s="7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</row>
    <row r="39" spans="1:166" ht="60" customHeight="1">
      <c r="A39" s="203" t="s">
        <v>102</v>
      </c>
      <c r="B39" s="204" t="s">
        <v>100</v>
      </c>
      <c r="C39" s="151">
        <v>69</v>
      </c>
      <c r="D39" s="152">
        <v>69</v>
      </c>
      <c r="E39" s="153">
        <v>20</v>
      </c>
      <c r="F39" s="153">
        <f t="shared" ref="F39:F47" si="72">G39+H39+I39+J39+K39+L39+M39</f>
        <v>65</v>
      </c>
      <c r="G39" s="153">
        <v>47</v>
      </c>
      <c r="H39" s="153">
        <v>0</v>
      </c>
      <c r="I39" s="153">
        <f t="shared" si="68"/>
        <v>0</v>
      </c>
      <c r="J39" s="153">
        <v>18</v>
      </c>
      <c r="K39" s="153">
        <f t="shared" si="71"/>
        <v>0</v>
      </c>
      <c r="L39" s="153">
        <f t="shared" ref="L39:L47" si="73">T39+AE39+AP39+AZ39+BJ39+BU39+CF39+CP39</f>
        <v>0</v>
      </c>
      <c r="M39" s="153">
        <f t="shared" si="70"/>
        <v>0</v>
      </c>
      <c r="N39" s="173"/>
      <c r="O39" s="189"/>
      <c r="P39" s="156"/>
      <c r="Q39" s="156"/>
      <c r="R39" s="156"/>
      <c r="S39" s="156"/>
      <c r="T39" s="156"/>
      <c r="U39" s="156"/>
      <c r="V39" s="156"/>
      <c r="W39" s="156"/>
      <c r="X39" s="194"/>
      <c r="Y39" s="158"/>
      <c r="Z39" s="191"/>
      <c r="AA39" s="160"/>
      <c r="AB39" s="160"/>
      <c r="AC39" s="156"/>
      <c r="AD39" s="156"/>
      <c r="AE39" s="164"/>
      <c r="AF39" s="164"/>
      <c r="AG39" s="164"/>
      <c r="AH39" s="164"/>
      <c r="AI39" s="195"/>
      <c r="AJ39" s="158"/>
      <c r="AK39" s="159"/>
      <c r="AL39" s="156"/>
      <c r="AM39" s="160"/>
      <c r="AN39" s="160"/>
      <c r="AO39" s="160"/>
      <c r="AP39" s="164"/>
      <c r="AQ39" s="205"/>
      <c r="AR39" s="205"/>
      <c r="AS39" s="222"/>
      <c r="AT39" s="158">
        <v>69</v>
      </c>
      <c r="AU39" s="159">
        <v>69</v>
      </c>
      <c r="AV39" s="156">
        <v>47</v>
      </c>
      <c r="AW39" s="160"/>
      <c r="AX39" s="160"/>
      <c r="AY39" s="160">
        <v>18</v>
      </c>
      <c r="AZ39" s="164"/>
      <c r="BA39" s="205">
        <v>4</v>
      </c>
      <c r="BB39" s="205"/>
      <c r="BC39" s="196" t="s">
        <v>36</v>
      </c>
      <c r="BD39" s="185"/>
      <c r="BE39" s="152"/>
      <c r="BF39" s="156"/>
      <c r="BG39" s="156"/>
      <c r="BH39" s="156"/>
      <c r="BI39" s="156"/>
      <c r="BJ39" s="160"/>
      <c r="BK39" s="164"/>
      <c r="BL39" s="164"/>
      <c r="BM39" s="172"/>
      <c r="BN39" s="185"/>
      <c r="BO39" s="152"/>
      <c r="BP39" s="156"/>
      <c r="BQ39" s="160"/>
      <c r="BR39" s="156"/>
      <c r="BS39" s="156"/>
      <c r="BT39" s="156"/>
      <c r="BU39" s="160"/>
      <c r="BV39" s="164"/>
      <c r="BW39" s="164"/>
      <c r="BX39" s="164"/>
      <c r="BY39" s="185"/>
      <c r="BZ39" s="152"/>
      <c r="CA39" s="156"/>
      <c r="CB39" s="156"/>
      <c r="CC39" s="156"/>
      <c r="CD39" s="156"/>
      <c r="CE39" s="156"/>
      <c r="CF39" s="164"/>
      <c r="CG39" s="164"/>
      <c r="CH39" s="164"/>
      <c r="CI39" s="164"/>
      <c r="CJ39" s="39"/>
      <c r="CK39" s="25"/>
      <c r="CL39" s="28"/>
      <c r="CM39" s="31"/>
      <c r="CN39" s="28"/>
      <c r="CO39" s="28"/>
      <c r="CP39" s="35"/>
      <c r="CQ39" s="35"/>
      <c r="CR39" s="35"/>
      <c r="CS39" s="7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</row>
    <row r="40" spans="1:166" ht="31.15" customHeight="1">
      <c r="A40" s="203" t="s">
        <v>103</v>
      </c>
      <c r="B40" s="204" t="s">
        <v>101</v>
      </c>
      <c r="C40" s="151">
        <v>133</v>
      </c>
      <c r="D40" s="152">
        <v>133</v>
      </c>
      <c r="E40" s="153">
        <v>30</v>
      </c>
      <c r="F40" s="153">
        <v>125</v>
      </c>
      <c r="G40" s="153">
        <v>95</v>
      </c>
      <c r="H40" s="153">
        <f t="shared" si="67"/>
        <v>0</v>
      </c>
      <c r="I40" s="153">
        <f t="shared" si="68"/>
        <v>0</v>
      </c>
      <c r="J40" s="153">
        <v>30</v>
      </c>
      <c r="K40" s="153">
        <f t="shared" si="71"/>
        <v>0</v>
      </c>
      <c r="L40" s="153">
        <v>0</v>
      </c>
      <c r="M40" s="153">
        <f t="shared" si="70"/>
        <v>0</v>
      </c>
      <c r="N40" s="173"/>
      <c r="O40" s="189"/>
      <c r="P40" s="156"/>
      <c r="Q40" s="156"/>
      <c r="R40" s="156"/>
      <c r="S40" s="156"/>
      <c r="T40" s="156"/>
      <c r="U40" s="156"/>
      <c r="V40" s="156"/>
      <c r="W40" s="156"/>
      <c r="X40" s="194"/>
      <c r="Y40" s="158"/>
      <c r="Z40" s="191"/>
      <c r="AA40" s="160"/>
      <c r="AB40" s="160"/>
      <c r="AC40" s="156"/>
      <c r="AD40" s="156"/>
      <c r="AE40" s="164"/>
      <c r="AF40" s="164"/>
      <c r="AG40" s="164"/>
      <c r="AH40" s="164"/>
      <c r="AI40" s="195"/>
      <c r="AJ40" s="158">
        <v>64</v>
      </c>
      <c r="AK40" s="159">
        <v>64</v>
      </c>
      <c r="AL40" s="156">
        <v>48</v>
      </c>
      <c r="AM40" s="160"/>
      <c r="AN40" s="160"/>
      <c r="AO40" s="160">
        <v>12</v>
      </c>
      <c r="AP40" s="164"/>
      <c r="AQ40" s="205">
        <v>4</v>
      </c>
      <c r="AR40" s="205"/>
      <c r="AS40" s="175"/>
      <c r="AT40" s="158">
        <v>69</v>
      </c>
      <c r="AU40" s="159">
        <v>69</v>
      </c>
      <c r="AV40" s="156">
        <v>47</v>
      </c>
      <c r="AW40" s="160"/>
      <c r="AX40" s="160"/>
      <c r="AY40" s="156">
        <v>18</v>
      </c>
      <c r="AZ40" s="164"/>
      <c r="BA40" s="164">
        <v>4</v>
      </c>
      <c r="BB40" s="164"/>
      <c r="BC40" s="196" t="s">
        <v>36</v>
      </c>
      <c r="BD40" s="185"/>
      <c r="BE40" s="152"/>
      <c r="BF40" s="156"/>
      <c r="BG40" s="156"/>
      <c r="BH40" s="156"/>
      <c r="BI40" s="156"/>
      <c r="BJ40" s="160"/>
      <c r="BK40" s="164"/>
      <c r="BL40" s="164"/>
      <c r="BM40" s="172"/>
      <c r="BN40" s="185"/>
      <c r="BO40" s="152"/>
      <c r="BP40" s="156"/>
      <c r="BQ40" s="160"/>
      <c r="BR40" s="156"/>
      <c r="BS40" s="156"/>
      <c r="BT40" s="156"/>
      <c r="BU40" s="160"/>
      <c r="BV40" s="164"/>
      <c r="BW40" s="164"/>
      <c r="BX40" s="172"/>
      <c r="BY40" s="185"/>
      <c r="BZ40" s="152"/>
      <c r="CA40" s="156"/>
      <c r="CB40" s="156"/>
      <c r="CC40" s="156"/>
      <c r="CD40" s="156"/>
      <c r="CE40" s="156"/>
      <c r="CF40" s="164"/>
      <c r="CG40" s="164"/>
      <c r="CH40" s="164"/>
      <c r="CI40" s="164"/>
      <c r="CJ40" s="39"/>
      <c r="CK40" s="25"/>
      <c r="CL40" s="28"/>
      <c r="CM40" s="31"/>
      <c r="CN40" s="28"/>
      <c r="CO40" s="28"/>
      <c r="CP40" s="35"/>
      <c r="CQ40" s="35"/>
      <c r="CR40" s="35"/>
      <c r="CS40" s="7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</row>
    <row r="41" spans="1:166" ht="31.15" customHeight="1">
      <c r="A41" s="203" t="s">
        <v>105</v>
      </c>
      <c r="B41" s="204" t="s">
        <v>104</v>
      </c>
      <c r="C41" s="151">
        <v>84</v>
      </c>
      <c r="D41" s="152">
        <v>66</v>
      </c>
      <c r="E41" s="153">
        <v>10</v>
      </c>
      <c r="F41" s="153">
        <f t="shared" si="72"/>
        <v>62</v>
      </c>
      <c r="G41" s="153">
        <v>26</v>
      </c>
      <c r="H41" s="153">
        <v>10</v>
      </c>
      <c r="I41" s="153">
        <f t="shared" si="68"/>
        <v>0</v>
      </c>
      <c r="J41" s="153">
        <v>24</v>
      </c>
      <c r="K41" s="153">
        <f t="shared" si="71"/>
        <v>0</v>
      </c>
      <c r="L41" s="153">
        <f t="shared" si="73"/>
        <v>2</v>
      </c>
      <c r="M41" s="153">
        <f t="shared" si="70"/>
        <v>0</v>
      </c>
      <c r="N41" s="173"/>
      <c r="O41" s="189"/>
      <c r="P41" s="156"/>
      <c r="Q41" s="156"/>
      <c r="R41" s="156"/>
      <c r="S41" s="156"/>
      <c r="T41" s="156"/>
      <c r="U41" s="156"/>
      <c r="V41" s="156"/>
      <c r="W41" s="156"/>
      <c r="X41" s="194"/>
      <c r="Y41" s="158"/>
      <c r="Z41" s="191"/>
      <c r="AA41" s="160"/>
      <c r="AB41" s="160"/>
      <c r="AC41" s="156"/>
      <c r="AD41" s="156"/>
      <c r="AE41" s="164"/>
      <c r="AF41" s="164"/>
      <c r="AG41" s="164"/>
      <c r="AH41" s="164"/>
      <c r="AI41" s="195"/>
      <c r="AJ41" s="158">
        <f t="shared" ref="AJ41" si="74">AK41+AR41</f>
        <v>84</v>
      </c>
      <c r="AK41" s="159">
        <f>SUM(AL41:AQ41)</f>
        <v>66</v>
      </c>
      <c r="AL41" s="156">
        <v>26</v>
      </c>
      <c r="AM41" s="160">
        <v>10</v>
      </c>
      <c r="AN41" s="160"/>
      <c r="AO41" s="160">
        <v>24</v>
      </c>
      <c r="AP41" s="164">
        <v>2</v>
      </c>
      <c r="AQ41" s="205">
        <v>4</v>
      </c>
      <c r="AR41" s="164">
        <v>18</v>
      </c>
      <c r="AS41" s="207" t="s">
        <v>37</v>
      </c>
      <c r="AT41" s="158"/>
      <c r="AU41" s="159"/>
      <c r="AV41" s="156"/>
      <c r="AW41" s="160"/>
      <c r="AX41" s="160"/>
      <c r="AY41" s="156"/>
      <c r="AZ41" s="164"/>
      <c r="BA41" s="164"/>
      <c r="BB41" s="164"/>
      <c r="BC41" s="172"/>
      <c r="BD41" s="185"/>
      <c r="BE41" s="152"/>
      <c r="BF41" s="156"/>
      <c r="BG41" s="156"/>
      <c r="BH41" s="156"/>
      <c r="BI41" s="156"/>
      <c r="BJ41" s="160"/>
      <c r="BK41" s="164"/>
      <c r="BL41" s="164"/>
      <c r="BM41" s="172"/>
      <c r="BN41" s="185"/>
      <c r="BO41" s="152"/>
      <c r="BP41" s="156"/>
      <c r="BQ41" s="160"/>
      <c r="BR41" s="156"/>
      <c r="BS41" s="156"/>
      <c r="BT41" s="156"/>
      <c r="BU41" s="160"/>
      <c r="BV41" s="164"/>
      <c r="BW41" s="164"/>
      <c r="BX41" s="164"/>
      <c r="BY41" s="185"/>
      <c r="BZ41" s="152"/>
      <c r="CA41" s="156"/>
      <c r="CB41" s="156"/>
      <c r="CC41" s="156"/>
      <c r="CD41" s="156"/>
      <c r="CE41" s="156"/>
      <c r="CF41" s="164"/>
      <c r="CG41" s="164"/>
      <c r="CH41" s="164"/>
      <c r="CI41" s="164"/>
      <c r="CJ41" s="39"/>
      <c r="CK41" s="25"/>
      <c r="CL41" s="28"/>
      <c r="CM41" s="31"/>
      <c r="CN41" s="28"/>
      <c r="CO41" s="28"/>
      <c r="CP41" s="35"/>
      <c r="CQ41" s="35"/>
      <c r="CR41" s="35"/>
      <c r="CS41" s="7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</row>
    <row r="42" spans="1:166" ht="42.6" customHeight="1">
      <c r="A42" s="203" t="s">
        <v>106</v>
      </c>
      <c r="B42" s="204" t="s">
        <v>76</v>
      </c>
      <c r="C42" s="151">
        <v>64</v>
      </c>
      <c r="D42" s="152">
        <v>64</v>
      </c>
      <c r="E42" s="153">
        <v>4</v>
      </c>
      <c r="F42" s="153">
        <v>60</v>
      </c>
      <c r="G42" s="153">
        <v>44</v>
      </c>
      <c r="H42" s="153">
        <f t="shared" si="67"/>
        <v>0</v>
      </c>
      <c r="I42" s="153">
        <f t="shared" si="68"/>
        <v>0</v>
      </c>
      <c r="J42" s="153">
        <v>16</v>
      </c>
      <c r="K42" s="153">
        <f t="shared" si="71"/>
        <v>0</v>
      </c>
      <c r="L42" s="153">
        <f t="shared" si="73"/>
        <v>0</v>
      </c>
      <c r="M42" s="153">
        <f t="shared" si="70"/>
        <v>0</v>
      </c>
      <c r="N42" s="173"/>
      <c r="O42" s="189"/>
      <c r="P42" s="156"/>
      <c r="Q42" s="156"/>
      <c r="R42" s="156"/>
      <c r="S42" s="156"/>
      <c r="T42" s="156"/>
      <c r="U42" s="156"/>
      <c r="V42" s="156"/>
      <c r="W42" s="156"/>
      <c r="X42" s="194"/>
      <c r="Y42" s="158"/>
      <c r="Z42" s="191"/>
      <c r="AA42" s="160"/>
      <c r="AB42" s="160"/>
      <c r="AC42" s="156"/>
      <c r="AD42" s="156"/>
      <c r="AE42" s="164"/>
      <c r="AF42" s="164"/>
      <c r="AG42" s="164"/>
      <c r="AH42" s="164"/>
      <c r="AI42" s="195"/>
      <c r="AJ42" s="158"/>
      <c r="AK42" s="159"/>
      <c r="AL42" s="156"/>
      <c r="AM42" s="160"/>
      <c r="AN42" s="160"/>
      <c r="AO42" s="156"/>
      <c r="AP42" s="164"/>
      <c r="AQ42" s="205"/>
      <c r="AR42" s="164"/>
      <c r="AS42" s="172"/>
      <c r="AT42" s="158"/>
      <c r="AU42" s="159"/>
      <c r="AV42" s="156"/>
      <c r="AW42" s="160"/>
      <c r="AX42" s="160"/>
      <c r="AY42" s="156"/>
      <c r="AZ42" s="164"/>
      <c r="BA42" s="164"/>
      <c r="BB42" s="164"/>
      <c r="BC42" s="172"/>
      <c r="BD42" s="185"/>
      <c r="BE42" s="152"/>
      <c r="BF42" s="156"/>
      <c r="BG42" s="156"/>
      <c r="BH42" s="156"/>
      <c r="BI42" s="156"/>
      <c r="BJ42" s="160"/>
      <c r="BK42" s="164"/>
      <c r="BL42" s="164"/>
      <c r="BM42" s="172"/>
      <c r="BN42" s="185"/>
      <c r="BO42" s="152"/>
      <c r="BP42" s="156"/>
      <c r="BQ42" s="160"/>
      <c r="BR42" s="156"/>
      <c r="BS42" s="156"/>
      <c r="BT42" s="156"/>
      <c r="BU42" s="160"/>
      <c r="BV42" s="164"/>
      <c r="BW42" s="164"/>
      <c r="BX42" s="164"/>
      <c r="BY42" s="185">
        <f t="shared" ref="BY42" si="75">BZ42+CH42</f>
        <v>64</v>
      </c>
      <c r="BZ42" s="152">
        <v>64</v>
      </c>
      <c r="CA42" s="156">
        <v>44</v>
      </c>
      <c r="CB42" s="156"/>
      <c r="CC42" s="156"/>
      <c r="CD42" s="156">
        <v>16</v>
      </c>
      <c r="CE42" s="156"/>
      <c r="CF42" s="164"/>
      <c r="CG42" s="164">
        <v>4</v>
      </c>
      <c r="CH42" s="164"/>
      <c r="CI42" s="196" t="s">
        <v>36</v>
      </c>
      <c r="CJ42" s="77"/>
      <c r="CK42" s="25"/>
      <c r="CL42" s="28"/>
      <c r="CM42" s="31"/>
      <c r="CN42" s="28"/>
      <c r="CO42" s="28"/>
      <c r="CP42" s="35"/>
      <c r="CQ42" s="35"/>
      <c r="CR42" s="35"/>
      <c r="CS42" s="35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</row>
    <row r="43" spans="1:166" ht="31.15" customHeight="1">
      <c r="A43" s="203" t="s">
        <v>107</v>
      </c>
      <c r="B43" s="204" t="s">
        <v>109</v>
      </c>
      <c r="C43" s="151">
        <v>64</v>
      </c>
      <c r="D43" s="152">
        <v>64</v>
      </c>
      <c r="E43" s="153">
        <v>16</v>
      </c>
      <c r="F43" s="153">
        <v>60</v>
      </c>
      <c r="G43" s="153">
        <v>44</v>
      </c>
      <c r="H43" s="153">
        <v>0</v>
      </c>
      <c r="I43" s="153">
        <f t="shared" si="68"/>
        <v>0</v>
      </c>
      <c r="J43" s="153">
        <v>16</v>
      </c>
      <c r="K43" s="153">
        <f t="shared" si="71"/>
        <v>0</v>
      </c>
      <c r="L43" s="153">
        <f t="shared" si="73"/>
        <v>0</v>
      </c>
      <c r="M43" s="153">
        <f t="shared" si="70"/>
        <v>0</v>
      </c>
      <c r="N43" s="173"/>
      <c r="O43" s="189"/>
      <c r="P43" s="156"/>
      <c r="Q43" s="156"/>
      <c r="R43" s="156"/>
      <c r="S43" s="156"/>
      <c r="T43" s="156"/>
      <c r="U43" s="156"/>
      <c r="V43" s="156"/>
      <c r="W43" s="156"/>
      <c r="X43" s="194"/>
      <c r="Y43" s="158"/>
      <c r="Z43" s="191"/>
      <c r="AA43" s="160"/>
      <c r="AB43" s="160"/>
      <c r="AC43" s="156"/>
      <c r="AD43" s="156"/>
      <c r="AE43" s="164"/>
      <c r="AF43" s="164"/>
      <c r="AG43" s="164"/>
      <c r="AH43" s="164"/>
      <c r="AI43" s="195"/>
      <c r="AJ43" s="158"/>
      <c r="AK43" s="159"/>
      <c r="AL43" s="156"/>
      <c r="AM43" s="160"/>
      <c r="AN43" s="160"/>
      <c r="AO43" s="156"/>
      <c r="AP43" s="205"/>
      <c r="AQ43" s="205"/>
      <c r="AR43" s="205"/>
      <c r="AS43" s="175"/>
      <c r="AT43" s="158"/>
      <c r="AU43" s="198"/>
      <c r="AV43" s="156"/>
      <c r="AW43" s="160"/>
      <c r="AX43" s="160"/>
      <c r="AY43" s="156"/>
      <c r="AZ43" s="164"/>
      <c r="BA43" s="164"/>
      <c r="BB43" s="164"/>
      <c r="BC43" s="183"/>
      <c r="BD43" s="185"/>
      <c r="BE43" s="152"/>
      <c r="BF43" s="156"/>
      <c r="BG43" s="156"/>
      <c r="BH43" s="156"/>
      <c r="BI43" s="156"/>
      <c r="BJ43" s="160"/>
      <c r="BK43" s="164"/>
      <c r="BL43" s="164"/>
      <c r="BM43" s="172"/>
      <c r="BN43" s="185"/>
      <c r="BO43" s="152"/>
      <c r="BP43" s="156"/>
      <c r="BQ43" s="160"/>
      <c r="BR43" s="156"/>
      <c r="BS43" s="156"/>
      <c r="BT43" s="156"/>
      <c r="BU43" s="160"/>
      <c r="BV43" s="164"/>
      <c r="BW43" s="164"/>
      <c r="BX43" s="164"/>
      <c r="BY43" s="185">
        <v>64</v>
      </c>
      <c r="BZ43" s="185">
        <v>64</v>
      </c>
      <c r="CA43" s="152">
        <v>44</v>
      </c>
      <c r="CB43" s="156"/>
      <c r="CC43" s="156"/>
      <c r="CD43" s="156">
        <v>16</v>
      </c>
      <c r="CE43" s="156"/>
      <c r="CF43" s="156"/>
      <c r="CG43" s="164">
        <v>4</v>
      </c>
      <c r="CH43" s="164"/>
      <c r="CI43" s="196" t="s">
        <v>36</v>
      </c>
      <c r="CJ43" s="77"/>
      <c r="CK43" s="25"/>
      <c r="CL43" s="28"/>
      <c r="CM43" s="31"/>
      <c r="CN43" s="28"/>
      <c r="CO43" s="28"/>
      <c r="CP43" s="35"/>
      <c r="CQ43" s="35"/>
      <c r="CR43" s="35"/>
      <c r="CS43" s="35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</row>
    <row r="44" spans="1:166" ht="31.15" customHeight="1">
      <c r="A44" s="203" t="s">
        <v>108</v>
      </c>
      <c r="B44" s="206" t="s">
        <v>110</v>
      </c>
      <c r="C44" s="151">
        <f>N44+Y44+AJ44+AT44+BD44+BN44+BY44+CJ44</f>
        <v>90</v>
      </c>
      <c r="D44" s="152">
        <f t="shared" ref="D44:D47" si="76">O44+Z44+AK44+AU44+BE44+BO44+BZ44+CK44</f>
        <v>90</v>
      </c>
      <c r="E44" s="153">
        <v>28</v>
      </c>
      <c r="F44" s="153">
        <v>84</v>
      </c>
      <c r="G44" s="153">
        <v>48</v>
      </c>
      <c r="H44" s="153">
        <f t="shared" si="67"/>
        <v>0</v>
      </c>
      <c r="I44" s="153">
        <f t="shared" si="68"/>
        <v>0</v>
      </c>
      <c r="J44" s="153">
        <v>36</v>
      </c>
      <c r="K44" s="153">
        <f t="shared" si="71"/>
        <v>0</v>
      </c>
      <c r="L44" s="153">
        <f t="shared" si="73"/>
        <v>0</v>
      </c>
      <c r="M44" s="153">
        <f t="shared" si="70"/>
        <v>0</v>
      </c>
      <c r="N44" s="173"/>
      <c r="O44" s="189"/>
      <c r="P44" s="156"/>
      <c r="Q44" s="156"/>
      <c r="R44" s="156"/>
      <c r="S44" s="156"/>
      <c r="T44" s="156"/>
      <c r="U44" s="156"/>
      <c r="V44" s="156"/>
      <c r="W44" s="156"/>
      <c r="X44" s="194"/>
      <c r="Y44" s="158"/>
      <c r="Z44" s="191"/>
      <c r="AA44" s="160"/>
      <c r="AB44" s="160"/>
      <c r="AC44" s="156"/>
      <c r="AD44" s="156"/>
      <c r="AE44" s="164"/>
      <c r="AF44" s="164"/>
      <c r="AG44" s="164"/>
      <c r="AH44" s="164"/>
      <c r="AI44" s="195"/>
      <c r="AJ44" s="158"/>
      <c r="AK44" s="159"/>
      <c r="AL44" s="156"/>
      <c r="AM44" s="160"/>
      <c r="AN44" s="160"/>
      <c r="AO44" s="156"/>
      <c r="AP44" s="205"/>
      <c r="AQ44" s="205"/>
      <c r="AR44" s="205"/>
      <c r="AS44" s="175"/>
      <c r="AT44" s="158"/>
      <c r="AU44" s="159"/>
      <c r="AV44" s="156"/>
      <c r="AW44" s="160"/>
      <c r="AX44" s="160"/>
      <c r="AY44" s="156"/>
      <c r="AZ44" s="164"/>
      <c r="BA44" s="164"/>
      <c r="BB44" s="164"/>
      <c r="BC44" s="164"/>
      <c r="BD44" s="185">
        <v>90</v>
      </c>
      <c r="BE44" s="152">
        <v>90</v>
      </c>
      <c r="BF44" s="156">
        <v>48</v>
      </c>
      <c r="BG44" s="156"/>
      <c r="BH44" s="156"/>
      <c r="BI44" s="156">
        <v>36</v>
      </c>
      <c r="BJ44" s="160"/>
      <c r="BK44" s="164">
        <v>6</v>
      </c>
      <c r="BL44" s="164"/>
      <c r="BM44" s="172"/>
      <c r="BN44" s="185"/>
      <c r="BO44" s="152"/>
      <c r="BP44" s="156"/>
      <c r="BQ44" s="160"/>
      <c r="BR44" s="156"/>
      <c r="BS44" s="156"/>
      <c r="BT44" s="156"/>
      <c r="BU44" s="160"/>
      <c r="BV44" s="164"/>
      <c r="BW44" s="164"/>
      <c r="BX44" s="164"/>
      <c r="BY44" s="185"/>
      <c r="BZ44" s="152"/>
      <c r="CA44" s="156"/>
      <c r="CB44" s="156"/>
      <c r="CC44" s="156"/>
      <c r="CD44" s="156"/>
      <c r="CE44" s="156"/>
      <c r="CF44" s="164"/>
      <c r="CG44" s="164"/>
      <c r="CH44" s="164"/>
      <c r="CI44" s="164"/>
      <c r="CJ44" s="39"/>
      <c r="CK44" s="25"/>
      <c r="CL44" s="28"/>
      <c r="CM44" s="31"/>
      <c r="CN44" s="28"/>
      <c r="CO44" s="28"/>
      <c r="CP44" s="35"/>
      <c r="CQ44" s="35"/>
      <c r="CR44" s="35"/>
      <c r="CS44" s="7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</row>
    <row r="45" spans="1:166" ht="43.5" customHeight="1">
      <c r="A45" s="203" t="s">
        <v>112</v>
      </c>
      <c r="B45" s="206" t="s">
        <v>111</v>
      </c>
      <c r="C45" s="151">
        <f>N45+Y45+AJ45+AT45+BD45+BN45+BY45+CJ45</f>
        <v>110</v>
      </c>
      <c r="D45" s="152">
        <v>92</v>
      </c>
      <c r="E45" s="153">
        <v>30</v>
      </c>
      <c r="F45" s="153">
        <v>86</v>
      </c>
      <c r="G45" s="153">
        <f t="shared" si="66"/>
        <v>54</v>
      </c>
      <c r="H45" s="153">
        <f t="shared" si="67"/>
        <v>0</v>
      </c>
      <c r="I45" s="153">
        <f t="shared" si="68"/>
        <v>0</v>
      </c>
      <c r="J45" s="153">
        <f t="shared" ref="J45" si="77">S45+AD45+AO45+AY45+BI45+BS45+CD45+CO45</f>
        <v>30</v>
      </c>
      <c r="K45" s="153">
        <f t="shared" si="71"/>
        <v>0</v>
      </c>
      <c r="L45" s="153">
        <f t="shared" si="73"/>
        <v>2</v>
      </c>
      <c r="M45" s="153">
        <f t="shared" si="70"/>
        <v>0</v>
      </c>
      <c r="N45" s="173"/>
      <c r="O45" s="189"/>
      <c r="P45" s="156"/>
      <c r="Q45" s="156"/>
      <c r="R45" s="156"/>
      <c r="S45" s="156"/>
      <c r="T45" s="156"/>
      <c r="U45" s="156"/>
      <c r="V45" s="156"/>
      <c r="W45" s="156"/>
      <c r="X45" s="194"/>
      <c r="Y45" s="158"/>
      <c r="Z45" s="191"/>
      <c r="AA45" s="160"/>
      <c r="AB45" s="160"/>
      <c r="AC45" s="156"/>
      <c r="AD45" s="156"/>
      <c r="AE45" s="164"/>
      <c r="AF45" s="164"/>
      <c r="AG45" s="164"/>
      <c r="AH45" s="164"/>
      <c r="AI45" s="195"/>
      <c r="AJ45" s="158"/>
      <c r="AK45" s="159"/>
      <c r="AL45" s="156"/>
      <c r="AM45" s="160"/>
      <c r="AN45" s="160"/>
      <c r="AO45" s="156"/>
      <c r="AP45" s="205"/>
      <c r="AQ45" s="205"/>
      <c r="AR45" s="205"/>
      <c r="AS45" s="175"/>
      <c r="AT45" s="158">
        <f t="shared" ref="AT45" si="78">AU45+BB45</f>
        <v>110</v>
      </c>
      <c r="AU45" s="159">
        <v>92</v>
      </c>
      <c r="AV45" s="156">
        <f t="shared" ref="AV45" si="79">AU45-AW45-AX45-AY45-AZ45-BA45</f>
        <v>54</v>
      </c>
      <c r="AW45" s="160"/>
      <c r="AX45" s="160"/>
      <c r="AY45" s="156">
        <v>30</v>
      </c>
      <c r="AZ45" s="164">
        <v>2</v>
      </c>
      <c r="BA45" s="164">
        <v>6</v>
      </c>
      <c r="BB45" s="164">
        <v>18</v>
      </c>
      <c r="BC45" s="207" t="s">
        <v>37</v>
      </c>
      <c r="BD45" s="185"/>
      <c r="BE45" s="152"/>
      <c r="BF45" s="156"/>
      <c r="BG45" s="156"/>
      <c r="BH45" s="156"/>
      <c r="BI45" s="156"/>
      <c r="BJ45" s="160"/>
      <c r="BK45" s="164"/>
      <c r="BL45" s="164"/>
      <c r="BM45" s="172"/>
      <c r="BN45" s="185"/>
      <c r="BO45" s="152"/>
      <c r="BP45" s="156"/>
      <c r="BQ45" s="160"/>
      <c r="BR45" s="156"/>
      <c r="BS45" s="156"/>
      <c r="BT45" s="156"/>
      <c r="BU45" s="160"/>
      <c r="BV45" s="164"/>
      <c r="BW45" s="164"/>
      <c r="BX45" s="172"/>
      <c r="BY45" s="185"/>
      <c r="BZ45" s="152"/>
      <c r="CA45" s="156"/>
      <c r="CB45" s="156"/>
      <c r="CC45" s="156"/>
      <c r="CD45" s="156"/>
      <c r="CE45" s="156"/>
      <c r="CF45" s="164"/>
      <c r="CG45" s="164"/>
      <c r="CH45" s="164"/>
      <c r="CI45" s="164"/>
      <c r="CJ45" s="39"/>
      <c r="CK45" s="25"/>
      <c r="CL45" s="28"/>
      <c r="CM45" s="31"/>
      <c r="CN45" s="28"/>
      <c r="CO45" s="28"/>
      <c r="CP45" s="35"/>
      <c r="CQ45" s="35"/>
      <c r="CR45" s="35"/>
      <c r="CS45" s="7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</row>
    <row r="46" spans="1:166" ht="38.25" customHeight="1">
      <c r="A46" s="203" t="s">
        <v>74</v>
      </c>
      <c r="B46" s="204" t="s">
        <v>42</v>
      </c>
      <c r="C46" s="151">
        <f>N46+Y46+AJ46+AT46+BD46+BN46+BY46+CJ46</f>
        <v>68</v>
      </c>
      <c r="D46" s="152">
        <f t="shared" si="76"/>
        <v>68</v>
      </c>
      <c r="E46" s="153">
        <v>20</v>
      </c>
      <c r="F46" s="153">
        <v>64</v>
      </c>
      <c r="G46" s="153">
        <v>34</v>
      </c>
      <c r="H46" s="153">
        <v>0</v>
      </c>
      <c r="I46" s="153">
        <f t="shared" si="68"/>
        <v>0</v>
      </c>
      <c r="J46" s="153">
        <v>30</v>
      </c>
      <c r="K46" s="153">
        <f t="shared" si="71"/>
        <v>0</v>
      </c>
      <c r="L46" s="153">
        <f t="shared" si="73"/>
        <v>0</v>
      </c>
      <c r="M46" s="153">
        <f t="shared" si="70"/>
        <v>0</v>
      </c>
      <c r="N46" s="173"/>
      <c r="O46" s="189"/>
      <c r="P46" s="156"/>
      <c r="Q46" s="156"/>
      <c r="R46" s="156"/>
      <c r="S46" s="156"/>
      <c r="T46" s="156"/>
      <c r="U46" s="156"/>
      <c r="V46" s="156"/>
      <c r="W46" s="156"/>
      <c r="X46" s="194"/>
      <c r="Y46" s="158"/>
      <c r="Z46" s="191"/>
      <c r="AA46" s="160"/>
      <c r="AB46" s="160"/>
      <c r="AC46" s="156"/>
      <c r="AD46" s="156"/>
      <c r="AE46" s="164"/>
      <c r="AF46" s="164"/>
      <c r="AG46" s="164"/>
      <c r="AH46" s="164"/>
      <c r="AI46" s="195"/>
      <c r="AJ46" s="158"/>
      <c r="AK46" s="159"/>
      <c r="AL46" s="156"/>
      <c r="AM46" s="160"/>
      <c r="AN46" s="160"/>
      <c r="AO46" s="156"/>
      <c r="AP46" s="205"/>
      <c r="AQ46" s="205"/>
      <c r="AR46" s="205"/>
      <c r="AS46" s="175"/>
      <c r="AT46" s="158"/>
      <c r="AU46" s="198"/>
      <c r="AV46" s="156"/>
      <c r="AW46" s="160"/>
      <c r="AX46" s="160"/>
      <c r="AY46" s="156"/>
      <c r="AZ46" s="164"/>
      <c r="BA46" s="164"/>
      <c r="BB46" s="164"/>
      <c r="BC46" s="183"/>
      <c r="BD46" s="185">
        <f>BE46+BL46</f>
        <v>38</v>
      </c>
      <c r="BE46" s="152">
        <v>38</v>
      </c>
      <c r="BF46" s="156">
        <v>26</v>
      </c>
      <c r="BG46" s="156"/>
      <c r="BH46" s="156"/>
      <c r="BI46" s="156">
        <v>10</v>
      </c>
      <c r="BJ46" s="160"/>
      <c r="BK46" s="164">
        <v>2</v>
      </c>
      <c r="BL46" s="164"/>
      <c r="BM46" s="172"/>
      <c r="BN46" s="185">
        <v>30</v>
      </c>
      <c r="BO46" s="152">
        <v>30</v>
      </c>
      <c r="BP46" s="156">
        <v>18</v>
      </c>
      <c r="BQ46" s="160"/>
      <c r="BR46" s="156"/>
      <c r="BS46" s="156">
        <v>10</v>
      </c>
      <c r="BT46" s="156"/>
      <c r="BU46" s="160"/>
      <c r="BV46" s="164">
        <v>2</v>
      </c>
      <c r="BW46" s="164"/>
      <c r="BX46" s="196" t="s">
        <v>36</v>
      </c>
      <c r="BY46" s="185"/>
      <c r="BZ46" s="152"/>
      <c r="CA46" s="156"/>
      <c r="CB46" s="156"/>
      <c r="CC46" s="156"/>
      <c r="CD46" s="156"/>
      <c r="CE46" s="156"/>
      <c r="CF46" s="164"/>
      <c r="CG46" s="164"/>
      <c r="CH46" s="164"/>
      <c r="CI46" s="164"/>
      <c r="CJ46" s="39"/>
      <c r="CK46" s="25"/>
      <c r="CL46" s="28"/>
      <c r="CM46" s="31"/>
      <c r="CN46" s="28"/>
      <c r="CO46" s="28"/>
      <c r="CP46" s="35"/>
      <c r="CQ46" s="35"/>
      <c r="CR46" s="35"/>
      <c r="CS46" s="7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</row>
    <row r="47" spans="1:166" s="6" customFormat="1" ht="23.45" customHeight="1">
      <c r="A47" s="203" t="s">
        <v>113</v>
      </c>
      <c r="B47" s="204" t="s">
        <v>156</v>
      </c>
      <c r="C47" s="151">
        <f>N47+Y47+AJ47+AT47+BD47+BN47+BY47+CJ47</f>
        <v>46</v>
      </c>
      <c r="D47" s="152">
        <f t="shared" si="76"/>
        <v>46</v>
      </c>
      <c r="E47" s="153">
        <v>40</v>
      </c>
      <c r="F47" s="153">
        <f t="shared" si="72"/>
        <v>44</v>
      </c>
      <c r="G47" s="153">
        <v>4</v>
      </c>
      <c r="H47" s="153">
        <f t="shared" si="67"/>
        <v>0</v>
      </c>
      <c r="I47" s="153">
        <f t="shared" si="68"/>
        <v>0</v>
      </c>
      <c r="J47" s="153">
        <v>40</v>
      </c>
      <c r="K47" s="153">
        <f t="shared" si="71"/>
        <v>0</v>
      </c>
      <c r="L47" s="153">
        <f t="shared" si="73"/>
        <v>0</v>
      </c>
      <c r="M47" s="153">
        <f t="shared" si="70"/>
        <v>0</v>
      </c>
      <c r="N47" s="173"/>
      <c r="O47" s="189"/>
      <c r="P47" s="160"/>
      <c r="Q47" s="160"/>
      <c r="R47" s="160"/>
      <c r="S47" s="160"/>
      <c r="T47" s="160"/>
      <c r="U47" s="160"/>
      <c r="V47" s="160"/>
      <c r="W47" s="160"/>
      <c r="X47" s="172"/>
      <c r="Y47" s="158"/>
      <c r="Z47" s="191"/>
      <c r="AA47" s="160"/>
      <c r="AB47" s="160"/>
      <c r="AC47" s="160"/>
      <c r="AD47" s="160"/>
      <c r="AE47" s="160"/>
      <c r="AF47" s="160"/>
      <c r="AG47" s="160"/>
      <c r="AH47" s="160"/>
      <c r="AI47" s="172"/>
      <c r="AJ47" s="158"/>
      <c r="AK47" s="159"/>
      <c r="AL47" s="156"/>
      <c r="AM47" s="160"/>
      <c r="AN47" s="160"/>
      <c r="AO47" s="160"/>
      <c r="AP47" s="208"/>
      <c r="AQ47" s="208"/>
      <c r="AR47" s="208"/>
      <c r="AS47" s="208"/>
      <c r="AT47" s="158">
        <v>46</v>
      </c>
      <c r="AU47" s="233">
        <v>46</v>
      </c>
      <c r="AV47" s="156">
        <v>4</v>
      </c>
      <c r="AW47" s="160"/>
      <c r="AX47" s="160"/>
      <c r="AY47" s="160">
        <v>44</v>
      </c>
      <c r="AZ47" s="160"/>
      <c r="BA47" s="160">
        <v>2</v>
      </c>
      <c r="BB47" s="160"/>
      <c r="BC47" s="196" t="s">
        <v>36</v>
      </c>
      <c r="BD47" s="185"/>
      <c r="BE47" s="152"/>
      <c r="BF47" s="156"/>
      <c r="BG47" s="160"/>
      <c r="BH47" s="160"/>
      <c r="BI47" s="160"/>
      <c r="BJ47" s="160"/>
      <c r="BK47" s="160"/>
      <c r="BL47" s="160"/>
      <c r="BM47" s="172"/>
      <c r="BN47" s="185"/>
      <c r="BO47" s="152"/>
      <c r="BP47" s="160"/>
      <c r="BQ47" s="160"/>
      <c r="BR47" s="160"/>
      <c r="BS47" s="160"/>
      <c r="BT47" s="160"/>
      <c r="BU47" s="160"/>
      <c r="BV47" s="160"/>
      <c r="BW47" s="160"/>
      <c r="BX47" s="160"/>
      <c r="BY47" s="185"/>
      <c r="BZ47" s="152"/>
      <c r="CA47" s="156"/>
      <c r="CB47" s="160"/>
      <c r="CC47" s="160"/>
      <c r="CD47" s="160"/>
      <c r="CE47" s="160"/>
      <c r="CF47" s="160"/>
      <c r="CG47" s="160"/>
      <c r="CH47" s="160"/>
      <c r="CI47" s="160"/>
      <c r="CJ47" s="39"/>
      <c r="CK47" s="25"/>
      <c r="CL47" s="28"/>
      <c r="CM47" s="31"/>
      <c r="CN47" s="31"/>
      <c r="CO47" s="31"/>
      <c r="CP47" s="31"/>
      <c r="CQ47" s="31"/>
      <c r="CR47" s="31"/>
      <c r="CS47" s="75"/>
    </row>
    <row r="48" spans="1:166" s="5" customFormat="1" ht="28.15" customHeight="1">
      <c r="A48" s="78" t="s">
        <v>14</v>
      </c>
      <c r="B48" s="79" t="s">
        <v>29</v>
      </c>
      <c r="C48" s="79">
        <v>2512</v>
      </c>
      <c r="D48" s="79">
        <f>D49</f>
        <v>2386</v>
      </c>
      <c r="E48" s="79">
        <f t="shared" ref="E48:M48" si="80">E49</f>
        <v>630</v>
      </c>
      <c r="F48" s="79">
        <f t="shared" si="80"/>
        <v>1468</v>
      </c>
      <c r="G48" s="79">
        <f t="shared" si="80"/>
        <v>890</v>
      </c>
      <c r="H48" s="79">
        <f t="shared" si="80"/>
        <v>0</v>
      </c>
      <c r="I48" s="79">
        <f t="shared" si="80"/>
        <v>0</v>
      </c>
      <c r="J48" s="79">
        <f t="shared" si="80"/>
        <v>1276</v>
      </c>
      <c r="K48" s="79">
        <f t="shared" si="80"/>
        <v>30</v>
      </c>
      <c r="L48" s="79">
        <f t="shared" si="80"/>
        <v>50</v>
      </c>
      <c r="M48" s="79">
        <f t="shared" si="80"/>
        <v>0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>
        <f t="shared" ref="AT48:AU48" si="81">AT49</f>
        <v>438</v>
      </c>
      <c r="AU48" s="17">
        <f t="shared" si="81"/>
        <v>420</v>
      </c>
      <c r="AV48" s="17">
        <f>AV49</f>
        <v>294</v>
      </c>
      <c r="AW48" s="17">
        <f t="shared" ref="AW48:BA48" si="82">AW49</f>
        <v>0</v>
      </c>
      <c r="AX48" s="17">
        <f t="shared" si="82"/>
        <v>0</v>
      </c>
      <c r="AY48" s="17">
        <f t="shared" si="82"/>
        <v>100</v>
      </c>
      <c r="AZ48" s="17">
        <f t="shared" si="82"/>
        <v>2</v>
      </c>
      <c r="BA48" s="17">
        <f t="shared" si="82"/>
        <v>24</v>
      </c>
      <c r="BB48" s="17">
        <v>18</v>
      </c>
      <c r="BC48" s="80"/>
      <c r="BD48" s="17">
        <f t="shared" ref="BD48:BL48" si="83">BD49</f>
        <v>420</v>
      </c>
      <c r="BE48" s="17">
        <f t="shared" si="83"/>
        <v>384</v>
      </c>
      <c r="BF48" s="17">
        <f t="shared" si="83"/>
        <v>188</v>
      </c>
      <c r="BG48" s="17">
        <f t="shared" si="83"/>
        <v>0</v>
      </c>
      <c r="BH48" s="17">
        <f t="shared" si="83"/>
        <v>0</v>
      </c>
      <c r="BI48" s="17">
        <f t="shared" si="83"/>
        <v>170</v>
      </c>
      <c r="BJ48" s="17">
        <f t="shared" si="83"/>
        <v>4</v>
      </c>
      <c r="BK48" s="17">
        <f t="shared" si="83"/>
        <v>22</v>
      </c>
      <c r="BL48" s="17">
        <f t="shared" si="83"/>
        <v>36</v>
      </c>
      <c r="BM48" s="81"/>
      <c r="BN48" s="17">
        <f t="shared" ref="BN48:BX48" si="84">BN49</f>
        <v>770</v>
      </c>
      <c r="BO48" s="17">
        <f t="shared" si="84"/>
        <v>734</v>
      </c>
      <c r="BP48" s="17">
        <f t="shared" si="84"/>
        <v>230</v>
      </c>
      <c r="BQ48" s="17">
        <f t="shared" si="84"/>
        <v>0</v>
      </c>
      <c r="BR48" s="17">
        <f t="shared" si="84"/>
        <v>0</v>
      </c>
      <c r="BS48" s="17">
        <f t="shared" si="84"/>
        <v>108</v>
      </c>
      <c r="BT48" s="17">
        <f t="shared" si="84"/>
        <v>30</v>
      </c>
      <c r="BU48" s="17">
        <f t="shared" si="84"/>
        <v>18</v>
      </c>
      <c r="BV48" s="17">
        <f t="shared" si="84"/>
        <v>24</v>
      </c>
      <c r="BW48" s="17">
        <f t="shared" si="84"/>
        <v>36</v>
      </c>
      <c r="BX48" s="17">
        <f t="shared" si="84"/>
        <v>0</v>
      </c>
      <c r="BY48" s="17">
        <f t="shared" ref="BY48:CH48" si="85">BY49</f>
        <v>494</v>
      </c>
      <c r="BZ48" s="17">
        <f t="shared" si="85"/>
        <v>380</v>
      </c>
      <c r="CA48" s="17">
        <f t="shared" si="85"/>
        <v>178</v>
      </c>
      <c r="CB48" s="17">
        <f t="shared" si="85"/>
        <v>0</v>
      </c>
      <c r="CC48" s="17">
        <f t="shared" si="85"/>
        <v>0</v>
      </c>
      <c r="CD48" s="17">
        <f t="shared" si="85"/>
        <v>70</v>
      </c>
      <c r="CE48" s="17">
        <f t="shared" si="85"/>
        <v>50</v>
      </c>
      <c r="CF48" s="17">
        <f t="shared" si="85"/>
        <v>26</v>
      </c>
      <c r="CG48" s="17">
        <f t="shared" si="85"/>
        <v>20</v>
      </c>
      <c r="CH48" s="17">
        <f t="shared" si="85"/>
        <v>0</v>
      </c>
      <c r="CI48" s="17">
        <v>0</v>
      </c>
      <c r="CJ48" s="17">
        <f t="shared" ref="CJ48:CR48" si="86">CJ49</f>
        <v>504</v>
      </c>
      <c r="CK48" s="17">
        <f t="shared" si="86"/>
        <v>504</v>
      </c>
      <c r="CL48" s="17">
        <f t="shared" si="86"/>
        <v>0</v>
      </c>
      <c r="CM48" s="17">
        <f t="shared" si="86"/>
        <v>0</v>
      </c>
      <c r="CN48" s="17">
        <f t="shared" si="86"/>
        <v>0</v>
      </c>
      <c r="CO48" s="17">
        <f t="shared" si="86"/>
        <v>0</v>
      </c>
      <c r="CP48" s="17">
        <f t="shared" si="86"/>
        <v>0</v>
      </c>
      <c r="CQ48" s="17">
        <f t="shared" si="86"/>
        <v>0</v>
      </c>
      <c r="CR48" s="17">
        <f t="shared" si="86"/>
        <v>36</v>
      </c>
      <c r="CS48" s="82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</row>
    <row r="49" spans="1:166" ht="36.75" customHeight="1">
      <c r="A49" s="83" t="s">
        <v>28</v>
      </c>
      <c r="B49" s="84" t="s">
        <v>16</v>
      </c>
      <c r="C49" s="85">
        <v>2512</v>
      </c>
      <c r="D49" s="85">
        <f>D50+D58+D62+D66</f>
        <v>2386</v>
      </c>
      <c r="E49" s="85">
        <f t="shared" ref="E49:M49" si="87">E50+E58+E62+E66</f>
        <v>630</v>
      </c>
      <c r="F49" s="85">
        <f t="shared" si="87"/>
        <v>1468</v>
      </c>
      <c r="G49" s="85">
        <f t="shared" si="87"/>
        <v>890</v>
      </c>
      <c r="H49" s="85">
        <f t="shared" si="87"/>
        <v>0</v>
      </c>
      <c r="I49" s="85">
        <f t="shared" si="87"/>
        <v>0</v>
      </c>
      <c r="J49" s="85">
        <f t="shared" si="87"/>
        <v>1276</v>
      </c>
      <c r="K49" s="85">
        <f t="shared" si="87"/>
        <v>30</v>
      </c>
      <c r="L49" s="85">
        <f t="shared" si="87"/>
        <v>50</v>
      </c>
      <c r="M49" s="85">
        <f t="shared" si="87"/>
        <v>0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>
        <f t="shared" ref="AT49:BA49" si="88">AT50+AT58+AT62+AT66</f>
        <v>438</v>
      </c>
      <c r="AU49" s="20">
        <f t="shared" si="88"/>
        <v>420</v>
      </c>
      <c r="AV49" s="20">
        <f t="shared" si="88"/>
        <v>294</v>
      </c>
      <c r="AW49" s="20">
        <f t="shared" si="88"/>
        <v>0</v>
      </c>
      <c r="AX49" s="20">
        <f t="shared" si="88"/>
        <v>0</v>
      </c>
      <c r="AY49" s="20">
        <f t="shared" si="88"/>
        <v>100</v>
      </c>
      <c r="AZ49" s="20">
        <f t="shared" si="88"/>
        <v>2</v>
      </c>
      <c r="BA49" s="20">
        <f t="shared" si="88"/>
        <v>24</v>
      </c>
      <c r="BB49" s="20">
        <f>BB50+BB52</f>
        <v>0</v>
      </c>
      <c r="BC49" s="20"/>
      <c r="BD49" s="20">
        <f t="shared" ref="BD49:BL49" si="89">BD50+BD58+BD62+BD66</f>
        <v>420</v>
      </c>
      <c r="BE49" s="20">
        <f t="shared" si="89"/>
        <v>384</v>
      </c>
      <c r="BF49" s="20">
        <f t="shared" si="89"/>
        <v>188</v>
      </c>
      <c r="BG49" s="20">
        <f t="shared" si="89"/>
        <v>0</v>
      </c>
      <c r="BH49" s="20">
        <f t="shared" si="89"/>
        <v>0</v>
      </c>
      <c r="BI49" s="20">
        <f t="shared" si="89"/>
        <v>170</v>
      </c>
      <c r="BJ49" s="20">
        <f t="shared" si="89"/>
        <v>4</v>
      </c>
      <c r="BK49" s="20">
        <f t="shared" si="89"/>
        <v>22</v>
      </c>
      <c r="BL49" s="20">
        <f t="shared" si="89"/>
        <v>36</v>
      </c>
      <c r="BM49" s="20"/>
      <c r="BN49" s="20">
        <f t="shared" ref="BN49:BW49" si="90">BN50+BN58+BN62+BN66</f>
        <v>770</v>
      </c>
      <c r="BO49" s="20">
        <f t="shared" si="90"/>
        <v>734</v>
      </c>
      <c r="BP49" s="20">
        <f t="shared" si="90"/>
        <v>230</v>
      </c>
      <c r="BQ49" s="20">
        <f t="shared" si="90"/>
        <v>0</v>
      </c>
      <c r="BR49" s="20">
        <f t="shared" si="90"/>
        <v>0</v>
      </c>
      <c r="BS49" s="20">
        <f t="shared" si="90"/>
        <v>108</v>
      </c>
      <c r="BT49" s="20">
        <f t="shared" si="90"/>
        <v>30</v>
      </c>
      <c r="BU49" s="20">
        <f t="shared" si="90"/>
        <v>18</v>
      </c>
      <c r="BV49" s="20">
        <f t="shared" si="90"/>
        <v>24</v>
      </c>
      <c r="BW49" s="20">
        <f t="shared" si="90"/>
        <v>36</v>
      </c>
      <c r="BX49" s="20"/>
      <c r="BY49" s="20">
        <f t="shared" ref="BY49:CH49" si="91">BY50+BY58+BY62+BY66</f>
        <v>494</v>
      </c>
      <c r="BZ49" s="20">
        <f t="shared" si="91"/>
        <v>380</v>
      </c>
      <c r="CA49" s="20">
        <f t="shared" si="91"/>
        <v>178</v>
      </c>
      <c r="CB49" s="20">
        <f t="shared" si="91"/>
        <v>0</v>
      </c>
      <c r="CC49" s="20">
        <f t="shared" si="91"/>
        <v>0</v>
      </c>
      <c r="CD49" s="20">
        <f t="shared" si="91"/>
        <v>70</v>
      </c>
      <c r="CE49" s="20">
        <f t="shared" si="91"/>
        <v>50</v>
      </c>
      <c r="CF49" s="20">
        <f t="shared" si="91"/>
        <v>26</v>
      </c>
      <c r="CG49" s="20">
        <f t="shared" si="91"/>
        <v>20</v>
      </c>
      <c r="CH49" s="20">
        <f t="shared" si="91"/>
        <v>0</v>
      </c>
      <c r="CI49" s="20">
        <v>0</v>
      </c>
      <c r="CJ49" s="20">
        <f t="shared" ref="CJ49:CR49" si="92">CJ50+CJ58+CJ62+CJ66</f>
        <v>504</v>
      </c>
      <c r="CK49" s="20">
        <f t="shared" si="92"/>
        <v>504</v>
      </c>
      <c r="CL49" s="20">
        <f t="shared" si="92"/>
        <v>0</v>
      </c>
      <c r="CM49" s="20">
        <f t="shared" si="92"/>
        <v>0</v>
      </c>
      <c r="CN49" s="20">
        <f t="shared" si="92"/>
        <v>0</v>
      </c>
      <c r="CO49" s="20">
        <f t="shared" si="92"/>
        <v>0</v>
      </c>
      <c r="CP49" s="20">
        <f t="shared" si="92"/>
        <v>0</v>
      </c>
      <c r="CQ49" s="20">
        <f t="shared" si="92"/>
        <v>0</v>
      </c>
      <c r="CR49" s="20">
        <f t="shared" si="92"/>
        <v>36</v>
      </c>
      <c r="CS49" s="23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</row>
    <row r="50" spans="1:166" ht="111.75" customHeight="1">
      <c r="A50" s="86" t="s">
        <v>77</v>
      </c>
      <c r="B50" s="87" t="s">
        <v>114</v>
      </c>
      <c r="C50" s="39">
        <v>1520</v>
      </c>
      <c r="D50" s="25">
        <f>SUM(D51:D57)</f>
        <v>1508</v>
      </c>
      <c r="E50" s="25">
        <f t="shared" ref="E50:F50" si="93">SUM(E51:E57)</f>
        <v>470</v>
      </c>
      <c r="F50" s="25">
        <f t="shared" si="93"/>
        <v>1080</v>
      </c>
      <c r="G50" s="25">
        <f t="shared" ref="G50:M50" si="94">SUM(G51:G57)</f>
        <v>594</v>
      </c>
      <c r="H50" s="25">
        <f t="shared" si="94"/>
        <v>0</v>
      </c>
      <c r="I50" s="25">
        <f t="shared" si="94"/>
        <v>0</v>
      </c>
      <c r="J50" s="25">
        <f t="shared" si="94"/>
        <v>748</v>
      </c>
      <c r="K50" s="25">
        <f t="shared" si="94"/>
        <v>30</v>
      </c>
      <c r="L50" s="25">
        <f t="shared" si="94"/>
        <v>38</v>
      </c>
      <c r="M50" s="25">
        <f t="shared" si="94"/>
        <v>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39">
        <f>SUM(AT51:AT57)</f>
        <v>253</v>
      </c>
      <c r="AU50" s="25">
        <f>SUM(AU51:AU57)</f>
        <v>253</v>
      </c>
      <c r="AV50" s="25">
        <f t="shared" ref="AV50:BB50" si="95">SUM(AV51:AV57)</f>
        <v>159</v>
      </c>
      <c r="AW50" s="25">
        <f t="shared" si="95"/>
        <v>0</v>
      </c>
      <c r="AX50" s="25">
        <f t="shared" si="95"/>
        <v>0</v>
      </c>
      <c r="AY50" s="25">
        <f t="shared" si="95"/>
        <v>80</v>
      </c>
      <c r="AZ50" s="25">
        <f t="shared" si="95"/>
        <v>0</v>
      </c>
      <c r="BA50" s="25">
        <f t="shared" si="95"/>
        <v>14</v>
      </c>
      <c r="BB50" s="25">
        <f t="shared" si="95"/>
        <v>0</v>
      </c>
      <c r="BC50" s="25"/>
      <c r="BD50" s="39">
        <f>SUM(BD51:BD57)</f>
        <v>420</v>
      </c>
      <c r="BE50" s="25">
        <f>SUM(BE51:BE57)</f>
        <v>384</v>
      </c>
      <c r="BF50" s="25">
        <f t="shared" ref="BF50" si="96">SUM(BF51:BF57)</f>
        <v>188</v>
      </c>
      <c r="BG50" s="25">
        <f t="shared" ref="BG50" si="97">SUM(BG51:BG57)</f>
        <v>0</v>
      </c>
      <c r="BH50" s="25">
        <f t="shared" ref="BH50" si="98">SUM(BH51:BH57)</f>
        <v>0</v>
      </c>
      <c r="BI50" s="25">
        <f t="shared" ref="BI50" si="99">SUM(BI51:BI57)</f>
        <v>170</v>
      </c>
      <c r="BJ50" s="25">
        <f t="shared" ref="BJ50" si="100">SUM(BJ51:BJ57)</f>
        <v>4</v>
      </c>
      <c r="BK50" s="25">
        <f t="shared" ref="BK50" si="101">SUM(BK51:BK57)</f>
        <v>22</v>
      </c>
      <c r="BL50" s="25">
        <f t="shared" ref="BL50" si="102">SUM(BL51:BL57)</f>
        <v>36</v>
      </c>
      <c r="BM50" s="25"/>
      <c r="BN50" s="39">
        <f>SUM(BN51:BN57)</f>
        <v>321</v>
      </c>
      <c r="BO50" s="25">
        <f>SUM(BO51:BO57)</f>
        <v>303</v>
      </c>
      <c r="BP50" s="25">
        <f t="shared" ref="BP50" si="103">SUM(BP51:BP57)</f>
        <v>147</v>
      </c>
      <c r="BQ50" s="25">
        <f t="shared" ref="BQ50" si="104">SUM(BQ51:BQ57)</f>
        <v>0</v>
      </c>
      <c r="BR50" s="25">
        <f t="shared" ref="BR50" si="105">SUM(BR51:BR57)</f>
        <v>0</v>
      </c>
      <c r="BS50" s="25">
        <f t="shared" ref="BS50" si="106">SUM(BS51:BS57)</f>
        <v>88</v>
      </c>
      <c r="BT50" s="25">
        <f t="shared" ref="BT50" si="107">SUM(BT51:BT57)</f>
        <v>30</v>
      </c>
      <c r="BU50" s="25">
        <f t="shared" ref="BU50" si="108">SUM(BU51:BU57)</f>
        <v>18</v>
      </c>
      <c r="BV50" s="25">
        <f t="shared" ref="BV50:BW50" si="109">SUM(BV51:BV57)</f>
        <v>20</v>
      </c>
      <c r="BW50" s="25">
        <f t="shared" si="109"/>
        <v>18</v>
      </c>
      <c r="BX50" s="25"/>
      <c r="BY50" s="39">
        <f>SUM(BY51:BY57)</f>
        <v>244</v>
      </c>
      <c r="BZ50" s="39">
        <f t="shared" ref="BZ50:CI50" si="110">SUM(BZ51:BZ57)</f>
        <v>244</v>
      </c>
      <c r="CA50" s="39">
        <f t="shared" si="110"/>
        <v>100</v>
      </c>
      <c r="CB50" s="39">
        <f t="shared" si="110"/>
        <v>0</v>
      </c>
      <c r="CC50" s="39">
        <f t="shared" si="110"/>
        <v>0</v>
      </c>
      <c r="CD50" s="39">
        <f t="shared" si="110"/>
        <v>50</v>
      </c>
      <c r="CE50" s="39">
        <f t="shared" si="110"/>
        <v>30</v>
      </c>
      <c r="CF50" s="39">
        <f t="shared" si="110"/>
        <v>16</v>
      </c>
      <c r="CG50" s="39">
        <f t="shared" si="110"/>
        <v>12</v>
      </c>
      <c r="CH50" s="39">
        <v>0</v>
      </c>
      <c r="CI50" s="39">
        <f t="shared" si="110"/>
        <v>0</v>
      </c>
      <c r="CJ50" s="39">
        <f t="shared" ref="CJ50" si="111">SUM(CJ51:CJ57)</f>
        <v>324</v>
      </c>
      <c r="CK50" s="39">
        <f t="shared" ref="CK50" si="112">SUM(CK51:CK57)</f>
        <v>324</v>
      </c>
      <c r="CL50" s="39">
        <f t="shared" ref="CL50" si="113">SUM(CL51:CL57)</f>
        <v>0</v>
      </c>
      <c r="CM50" s="39">
        <f t="shared" ref="CM50" si="114">SUM(CM51:CM57)</f>
        <v>0</v>
      </c>
      <c r="CN50" s="39">
        <f t="shared" ref="CN50" si="115">SUM(CN51:CN57)</f>
        <v>0</v>
      </c>
      <c r="CO50" s="39">
        <f t="shared" ref="CO50" si="116">SUM(CO51:CO57)</f>
        <v>0</v>
      </c>
      <c r="CP50" s="39">
        <f t="shared" ref="CP50" si="117">SUM(CP51:CP57)</f>
        <v>0</v>
      </c>
      <c r="CQ50" s="39">
        <f t="shared" ref="CQ50" si="118">SUM(CQ51:CQ57)</f>
        <v>0</v>
      </c>
      <c r="CR50" s="39">
        <v>12</v>
      </c>
      <c r="CS50" s="76" t="s">
        <v>163</v>
      </c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</row>
    <row r="51" spans="1:166" ht="39" customHeight="1">
      <c r="A51" s="203" t="s">
        <v>17</v>
      </c>
      <c r="B51" s="204" t="s">
        <v>118</v>
      </c>
      <c r="C51" s="151">
        <v>383</v>
      </c>
      <c r="D51" s="152">
        <v>365</v>
      </c>
      <c r="E51" s="153">
        <v>100</v>
      </c>
      <c r="F51" s="153">
        <v>345</v>
      </c>
      <c r="G51" s="153">
        <v>203</v>
      </c>
      <c r="H51" s="153">
        <f>Q51+AB51+AM51+AW51+BG51+BQ51+CB51+CM51</f>
        <v>0</v>
      </c>
      <c r="I51" s="153">
        <f>R51+AC51+AN51+AX51+BH51+BR51+CC51+CN51</f>
        <v>0</v>
      </c>
      <c r="J51" s="153">
        <f>S51+AD51+AO51+AY51+BI51+BS51+CD51+CO51</f>
        <v>140</v>
      </c>
      <c r="K51" s="153">
        <f t="shared" ref="K51" si="119">BT51</f>
        <v>0</v>
      </c>
      <c r="L51" s="153">
        <v>2</v>
      </c>
      <c r="M51" s="153">
        <f>U51+AF51</f>
        <v>0</v>
      </c>
      <c r="N51" s="187"/>
      <c r="O51" s="152"/>
      <c r="P51" s="160"/>
      <c r="Q51" s="160"/>
      <c r="R51" s="160"/>
      <c r="S51" s="160"/>
      <c r="T51" s="160"/>
      <c r="U51" s="160"/>
      <c r="V51" s="160"/>
      <c r="W51" s="160"/>
      <c r="X51" s="160"/>
      <c r="Y51" s="187"/>
      <c r="Z51" s="188"/>
      <c r="AA51" s="172"/>
      <c r="AB51" s="156"/>
      <c r="AC51" s="156"/>
      <c r="AD51" s="156"/>
      <c r="AE51" s="160"/>
      <c r="AF51" s="160"/>
      <c r="AG51" s="160"/>
      <c r="AH51" s="160"/>
      <c r="AI51" s="183"/>
      <c r="AJ51" s="199"/>
      <c r="AK51" s="200"/>
      <c r="AL51" s="156"/>
      <c r="AM51" s="160"/>
      <c r="AN51" s="160"/>
      <c r="AO51" s="160"/>
      <c r="AP51" s="160"/>
      <c r="AQ51" s="160"/>
      <c r="AR51" s="184"/>
      <c r="AS51" s="172"/>
      <c r="AT51" s="185">
        <f>AU51+BB51</f>
        <v>253</v>
      </c>
      <c r="AU51" s="200">
        <v>253</v>
      </c>
      <c r="AV51" s="156">
        <v>159</v>
      </c>
      <c r="AW51" s="164"/>
      <c r="AX51" s="164"/>
      <c r="AY51" s="160">
        <v>80</v>
      </c>
      <c r="AZ51" s="164"/>
      <c r="BA51" s="164">
        <v>14</v>
      </c>
      <c r="BB51" s="184"/>
      <c r="BC51" s="184"/>
      <c r="BD51" s="185">
        <v>130</v>
      </c>
      <c r="BE51" s="209">
        <v>112</v>
      </c>
      <c r="BF51" s="156">
        <v>44</v>
      </c>
      <c r="BG51" s="160"/>
      <c r="BH51" s="160"/>
      <c r="BI51" s="160">
        <v>60</v>
      </c>
      <c r="BJ51" s="160">
        <v>2</v>
      </c>
      <c r="BK51" s="160">
        <v>6</v>
      </c>
      <c r="BL51" s="184">
        <v>18</v>
      </c>
      <c r="BM51" s="207" t="s">
        <v>37</v>
      </c>
      <c r="BN51" s="210"/>
      <c r="BO51" s="211"/>
      <c r="BP51" s="160"/>
      <c r="BQ51" s="160"/>
      <c r="BR51" s="160"/>
      <c r="BS51" s="160"/>
      <c r="BT51" s="160"/>
      <c r="BU51" s="160"/>
      <c r="BV51" s="160"/>
      <c r="BW51" s="160"/>
      <c r="BX51" s="160"/>
      <c r="BY51" s="187"/>
      <c r="BZ51" s="188"/>
      <c r="CA51" s="160"/>
      <c r="CB51" s="160"/>
      <c r="CC51" s="160"/>
      <c r="CD51" s="160"/>
      <c r="CE51" s="160"/>
      <c r="CF51" s="160"/>
      <c r="CG51" s="160"/>
      <c r="CH51" s="184"/>
      <c r="CI51" s="157"/>
      <c r="CJ51" s="210"/>
      <c r="CK51" s="211"/>
      <c r="CL51" s="160"/>
      <c r="CM51" s="160"/>
      <c r="CN51" s="160"/>
      <c r="CO51" s="160"/>
      <c r="CP51" s="160"/>
      <c r="CQ51" s="160"/>
      <c r="CR51" s="160"/>
      <c r="CS51" s="212"/>
    </row>
    <row r="52" spans="1:166" ht="36" customHeight="1">
      <c r="A52" s="203" t="s">
        <v>18</v>
      </c>
      <c r="B52" s="206" t="s">
        <v>119</v>
      </c>
      <c r="C52" s="151">
        <v>130</v>
      </c>
      <c r="D52" s="152">
        <v>130</v>
      </c>
      <c r="E52" s="153">
        <v>60</v>
      </c>
      <c r="F52" s="153">
        <f>G52+H52+I52+J52+K52+L52+M52</f>
        <v>122</v>
      </c>
      <c r="G52" s="153">
        <v>56</v>
      </c>
      <c r="H52" s="153">
        <f t="shared" ref="H52:I55" si="120">Q52+AB52+AM52+AW52+BG52+BQ52+CB52+CM52</f>
        <v>0</v>
      </c>
      <c r="I52" s="153">
        <f t="shared" si="120"/>
        <v>0</v>
      </c>
      <c r="J52" s="153">
        <v>20</v>
      </c>
      <c r="K52" s="153">
        <v>30</v>
      </c>
      <c r="L52" s="153">
        <v>16</v>
      </c>
      <c r="M52" s="153">
        <f>U52+AF52</f>
        <v>0</v>
      </c>
      <c r="N52" s="187"/>
      <c r="O52" s="188"/>
      <c r="P52" s="160"/>
      <c r="Q52" s="160"/>
      <c r="R52" s="160"/>
      <c r="S52" s="160"/>
      <c r="T52" s="160"/>
      <c r="U52" s="160"/>
      <c r="V52" s="160"/>
      <c r="W52" s="160"/>
      <c r="X52" s="160"/>
      <c r="Y52" s="187"/>
      <c r="Z52" s="188"/>
      <c r="AA52" s="172"/>
      <c r="AB52" s="156"/>
      <c r="AC52" s="156"/>
      <c r="AD52" s="156"/>
      <c r="AE52" s="174"/>
      <c r="AF52" s="174"/>
      <c r="AG52" s="174"/>
      <c r="AH52" s="174"/>
      <c r="AI52" s="175"/>
      <c r="AJ52" s="197"/>
      <c r="AK52" s="198"/>
      <c r="AL52" s="172"/>
      <c r="AM52" s="160"/>
      <c r="AN52" s="160"/>
      <c r="AO52" s="160"/>
      <c r="AP52" s="160"/>
      <c r="AQ52" s="160"/>
      <c r="AR52" s="160"/>
      <c r="AS52" s="160"/>
      <c r="AT52" s="185"/>
      <c r="AU52" s="152"/>
      <c r="AV52" s="156"/>
      <c r="AW52" s="160"/>
      <c r="AX52" s="160"/>
      <c r="AY52" s="160"/>
      <c r="AZ52" s="160"/>
      <c r="BA52" s="160"/>
      <c r="BB52" s="184"/>
      <c r="BC52" s="172"/>
      <c r="BD52" s="185"/>
      <c r="BE52" s="200"/>
      <c r="BF52" s="156"/>
      <c r="BG52" s="160"/>
      <c r="BH52" s="160"/>
      <c r="BI52" s="160"/>
      <c r="BJ52" s="160"/>
      <c r="BK52" s="160"/>
      <c r="BL52" s="160"/>
      <c r="BM52" s="172"/>
      <c r="BN52" s="185">
        <v>130</v>
      </c>
      <c r="BO52" s="152">
        <v>130</v>
      </c>
      <c r="BP52" s="156">
        <v>56</v>
      </c>
      <c r="BQ52" s="160"/>
      <c r="BR52" s="160"/>
      <c r="BS52" s="160">
        <v>20</v>
      </c>
      <c r="BT52" s="160">
        <v>30</v>
      </c>
      <c r="BU52" s="160">
        <v>16</v>
      </c>
      <c r="BV52" s="160">
        <v>8</v>
      </c>
      <c r="BW52" s="160"/>
      <c r="BX52" s="160"/>
      <c r="BY52" s="187"/>
      <c r="BZ52" s="188"/>
      <c r="CA52" s="160"/>
      <c r="CB52" s="160"/>
      <c r="CC52" s="160"/>
      <c r="CD52" s="160"/>
      <c r="CE52" s="160"/>
      <c r="CF52" s="160"/>
      <c r="CG52" s="160"/>
      <c r="CH52" s="160"/>
      <c r="CI52" s="160"/>
      <c r="CJ52" s="187"/>
      <c r="CK52" s="188"/>
      <c r="CL52" s="160"/>
      <c r="CM52" s="160"/>
      <c r="CN52" s="160"/>
      <c r="CO52" s="160"/>
      <c r="CP52" s="160"/>
      <c r="CQ52" s="160"/>
      <c r="CR52" s="160"/>
      <c r="CS52" s="212"/>
    </row>
    <row r="53" spans="1:166" ht="84.6" customHeight="1">
      <c r="A53" s="203" t="s">
        <v>115</v>
      </c>
      <c r="B53" s="204" t="s">
        <v>120</v>
      </c>
      <c r="C53" s="151">
        <v>312</v>
      </c>
      <c r="D53" s="152">
        <v>294</v>
      </c>
      <c r="E53" s="153">
        <v>130</v>
      </c>
      <c r="F53" s="153">
        <v>276</v>
      </c>
      <c r="G53" s="153">
        <v>138</v>
      </c>
      <c r="H53" s="153">
        <f t="shared" si="120"/>
        <v>0</v>
      </c>
      <c r="I53" s="153">
        <f t="shared" si="120"/>
        <v>0</v>
      </c>
      <c r="J53" s="153">
        <v>90</v>
      </c>
      <c r="K53" s="153">
        <f t="shared" ref="K53:K55" si="121">BT53</f>
        <v>0</v>
      </c>
      <c r="L53" s="153">
        <v>18</v>
      </c>
      <c r="M53" s="153">
        <f>U53+AF53</f>
        <v>0</v>
      </c>
      <c r="N53" s="187"/>
      <c r="O53" s="188"/>
      <c r="P53" s="160"/>
      <c r="Q53" s="160"/>
      <c r="R53" s="160"/>
      <c r="S53" s="160"/>
      <c r="T53" s="160"/>
      <c r="U53" s="160"/>
      <c r="V53" s="160"/>
      <c r="W53" s="160"/>
      <c r="X53" s="160"/>
      <c r="Y53" s="187"/>
      <c r="Z53" s="188"/>
      <c r="AA53" s="172"/>
      <c r="AB53" s="156"/>
      <c r="AC53" s="156"/>
      <c r="AD53" s="156"/>
      <c r="AE53" s="174"/>
      <c r="AF53" s="174"/>
      <c r="AG53" s="174"/>
      <c r="AH53" s="174"/>
      <c r="AI53" s="175"/>
      <c r="AJ53" s="197"/>
      <c r="AK53" s="198"/>
      <c r="AL53" s="172"/>
      <c r="AM53" s="160"/>
      <c r="AN53" s="160"/>
      <c r="AO53" s="160"/>
      <c r="AP53" s="160"/>
      <c r="AQ53" s="160"/>
      <c r="AR53" s="160"/>
      <c r="AS53" s="160"/>
      <c r="AT53" s="185"/>
      <c r="AU53" s="152"/>
      <c r="AV53" s="156"/>
      <c r="AW53" s="160"/>
      <c r="AX53" s="160"/>
      <c r="AY53" s="160"/>
      <c r="AZ53" s="160"/>
      <c r="BA53" s="160"/>
      <c r="BB53" s="184"/>
      <c r="BC53" s="172"/>
      <c r="BD53" s="185">
        <v>146</v>
      </c>
      <c r="BE53" s="200">
        <v>128</v>
      </c>
      <c r="BF53" s="156">
        <v>68</v>
      </c>
      <c r="BG53" s="160"/>
      <c r="BH53" s="160"/>
      <c r="BI53" s="160">
        <v>50</v>
      </c>
      <c r="BJ53" s="160">
        <v>2</v>
      </c>
      <c r="BK53" s="160">
        <v>8</v>
      </c>
      <c r="BL53" s="160">
        <v>18</v>
      </c>
      <c r="BM53" s="207" t="s">
        <v>37</v>
      </c>
      <c r="BN53" s="185">
        <v>70</v>
      </c>
      <c r="BO53" s="152">
        <v>70</v>
      </c>
      <c r="BP53" s="156">
        <v>36</v>
      </c>
      <c r="BQ53" s="160"/>
      <c r="BR53" s="160"/>
      <c r="BS53" s="160">
        <v>30</v>
      </c>
      <c r="BT53" s="160"/>
      <c r="BU53" s="160"/>
      <c r="BV53" s="160">
        <v>4</v>
      </c>
      <c r="BW53" s="160"/>
      <c r="BX53" s="160"/>
      <c r="BY53" s="185">
        <v>96</v>
      </c>
      <c r="BZ53" s="152">
        <v>96</v>
      </c>
      <c r="CA53" s="160">
        <v>34</v>
      </c>
      <c r="CB53" s="160"/>
      <c r="CC53" s="160"/>
      <c r="CD53" s="160">
        <v>10</v>
      </c>
      <c r="CE53" s="160">
        <v>30</v>
      </c>
      <c r="CF53" s="160">
        <v>16</v>
      </c>
      <c r="CG53" s="160">
        <v>6</v>
      </c>
      <c r="CH53" s="160"/>
      <c r="CI53" s="196" t="s">
        <v>36</v>
      </c>
      <c r="CJ53" s="187"/>
      <c r="CK53" s="188"/>
      <c r="CL53" s="160"/>
      <c r="CM53" s="160"/>
      <c r="CN53" s="160"/>
      <c r="CO53" s="160"/>
      <c r="CP53" s="160"/>
      <c r="CQ53" s="160"/>
      <c r="CR53" s="160"/>
      <c r="CS53" s="212"/>
    </row>
    <row r="54" spans="1:166" ht="45" customHeight="1">
      <c r="A54" s="203" t="s">
        <v>116</v>
      </c>
      <c r="B54" s="204" t="s">
        <v>121</v>
      </c>
      <c r="C54" s="151">
        <v>265</v>
      </c>
      <c r="D54" s="152">
        <f>O54+Z54+AK54+AU54+BE54+BO54+BZ54+CK54</f>
        <v>247</v>
      </c>
      <c r="E54" s="153">
        <v>100</v>
      </c>
      <c r="F54" s="153">
        <v>231</v>
      </c>
      <c r="G54" s="153">
        <v>131</v>
      </c>
      <c r="H54" s="153">
        <f t="shared" si="120"/>
        <v>0</v>
      </c>
      <c r="I54" s="153">
        <f t="shared" si="120"/>
        <v>0</v>
      </c>
      <c r="J54" s="153">
        <v>98</v>
      </c>
      <c r="K54" s="153">
        <f t="shared" si="121"/>
        <v>0</v>
      </c>
      <c r="L54" s="153">
        <v>2</v>
      </c>
      <c r="M54" s="153">
        <f>U54+AF54</f>
        <v>0</v>
      </c>
      <c r="N54" s="187"/>
      <c r="O54" s="188"/>
      <c r="P54" s="160"/>
      <c r="Q54" s="160"/>
      <c r="R54" s="160"/>
      <c r="S54" s="160"/>
      <c r="T54" s="160"/>
      <c r="U54" s="160"/>
      <c r="V54" s="160"/>
      <c r="W54" s="160"/>
      <c r="X54" s="160"/>
      <c r="Y54" s="187"/>
      <c r="Z54" s="188"/>
      <c r="AA54" s="172"/>
      <c r="AB54" s="156"/>
      <c r="AC54" s="156"/>
      <c r="AD54" s="156"/>
      <c r="AE54" s="174"/>
      <c r="AF54" s="174"/>
      <c r="AG54" s="174"/>
      <c r="AH54" s="174"/>
      <c r="AI54" s="175"/>
      <c r="AJ54" s="197"/>
      <c r="AK54" s="198"/>
      <c r="AL54" s="172"/>
      <c r="AM54" s="160"/>
      <c r="AN54" s="160"/>
      <c r="AO54" s="160"/>
      <c r="AP54" s="160"/>
      <c r="AQ54" s="160"/>
      <c r="AR54" s="160"/>
      <c r="AS54" s="160"/>
      <c r="AT54" s="185"/>
      <c r="AU54" s="152"/>
      <c r="AV54" s="156"/>
      <c r="AW54" s="160"/>
      <c r="AX54" s="160"/>
      <c r="AY54" s="160"/>
      <c r="AZ54" s="160"/>
      <c r="BA54" s="160"/>
      <c r="BB54" s="184"/>
      <c r="BC54" s="184"/>
      <c r="BD54" s="185">
        <f>BE54+BL54</f>
        <v>144</v>
      </c>
      <c r="BE54" s="200">
        <v>144</v>
      </c>
      <c r="BF54" s="156">
        <v>76</v>
      </c>
      <c r="BG54" s="160"/>
      <c r="BH54" s="160"/>
      <c r="BI54" s="160">
        <v>60</v>
      </c>
      <c r="BJ54" s="160"/>
      <c r="BK54" s="160">
        <v>8</v>
      </c>
      <c r="BL54" s="160"/>
      <c r="BM54" s="172"/>
      <c r="BN54" s="185">
        <f t="shared" ref="BN54" si="122">BO54+BW54</f>
        <v>121</v>
      </c>
      <c r="BO54" s="152">
        <v>103</v>
      </c>
      <c r="BP54" s="156">
        <v>55</v>
      </c>
      <c r="BQ54" s="160"/>
      <c r="BR54" s="160"/>
      <c r="BS54" s="160">
        <v>38</v>
      </c>
      <c r="BT54" s="160"/>
      <c r="BU54" s="160">
        <v>2</v>
      </c>
      <c r="BV54" s="160">
        <v>8</v>
      </c>
      <c r="BW54" s="160">
        <v>18</v>
      </c>
      <c r="BX54" s="207" t="s">
        <v>37</v>
      </c>
      <c r="BY54" s="187"/>
      <c r="BZ54" s="188"/>
      <c r="CA54" s="160"/>
      <c r="CB54" s="160"/>
      <c r="CC54" s="160"/>
      <c r="CD54" s="160"/>
      <c r="CE54" s="160"/>
      <c r="CF54" s="160"/>
      <c r="CG54" s="160"/>
      <c r="CH54" s="160"/>
      <c r="CI54" s="213"/>
      <c r="CJ54" s="187"/>
      <c r="CK54" s="188"/>
      <c r="CL54" s="160"/>
      <c r="CM54" s="160"/>
      <c r="CN54" s="160"/>
      <c r="CO54" s="160"/>
      <c r="CP54" s="160"/>
      <c r="CQ54" s="160"/>
      <c r="CR54" s="160"/>
      <c r="CS54" s="212"/>
    </row>
    <row r="55" spans="1:166" ht="76.150000000000006" customHeight="1">
      <c r="A55" s="203" t="s">
        <v>117</v>
      </c>
      <c r="B55" s="204" t="s">
        <v>122</v>
      </c>
      <c r="C55" s="151">
        <v>112</v>
      </c>
      <c r="D55" s="152">
        <v>112</v>
      </c>
      <c r="E55" s="153">
        <v>80</v>
      </c>
      <c r="F55" s="153">
        <f>G55+H55+I55+J55+K55+L55+M55</f>
        <v>106</v>
      </c>
      <c r="G55" s="153">
        <v>66</v>
      </c>
      <c r="H55" s="153">
        <f t="shared" si="120"/>
        <v>0</v>
      </c>
      <c r="I55" s="153">
        <f t="shared" si="120"/>
        <v>0</v>
      </c>
      <c r="J55" s="153">
        <v>40</v>
      </c>
      <c r="K55" s="153">
        <f t="shared" si="121"/>
        <v>0</v>
      </c>
      <c r="L55" s="153">
        <v>0</v>
      </c>
      <c r="M55" s="153">
        <f>U55+AF55</f>
        <v>0</v>
      </c>
      <c r="N55" s="187"/>
      <c r="O55" s="188"/>
      <c r="P55" s="160"/>
      <c r="Q55" s="160"/>
      <c r="R55" s="160"/>
      <c r="S55" s="160"/>
      <c r="T55" s="160"/>
      <c r="U55" s="160"/>
      <c r="V55" s="160"/>
      <c r="W55" s="160"/>
      <c r="X55" s="160"/>
      <c r="Y55" s="187"/>
      <c r="Z55" s="188"/>
      <c r="AA55" s="172"/>
      <c r="AB55" s="156"/>
      <c r="AC55" s="156"/>
      <c r="AD55" s="156"/>
      <c r="AE55" s="174"/>
      <c r="AF55" s="174"/>
      <c r="AG55" s="174"/>
      <c r="AH55" s="174"/>
      <c r="AI55" s="175"/>
      <c r="AJ55" s="197"/>
      <c r="AK55" s="198"/>
      <c r="AL55" s="172"/>
      <c r="AM55" s="160"/>
      <c r="AN55" s="160"/>
      <c r="AO55" s="160"/>
      <c r="AP55" s="160"/>
      <c r="AQ55" s="160"/>
      <c r="AR55" s="160"/>
      <c r="AS55" s="160"/>
      <c r="AT55" s="185"/>
      <c r="AU55" s="152"/>
      <c r="AV55" s="156"/>
      <c r="AW55" s="160"/>
      <c r="AX55" s="160"/>
      <c r="AY55" s="160"/>
      <c r="AZ55" s="160"/>
      <c r="BA55" s="160"/>
      <c r="BB55" s="184"/>
      <c r="BC55" s="172"/>
      <c r="BD55" s="185"/>
      <c r="BE55" s="200"/>
      <c r="BF55" s="156"/>
      <c r="BG55" s="160"/>
      <c r="BH55" s="160"/>
      <c r="BI55" s="160"/>
      <c r="BJ55" s="160"/>
      <c r="BK55" s="160"/>
      <c r="BL55" s="160"/>
      <c r="BM55" s="172"/>
      <c r="BN55" s="185"/>
      <c r="BO55" s="152"/>
      <c r="BP55" s="156"/>
      <c r="BQ55" s="160"/>
      <c r="BR55" s="160"/>
      <c r="BS55" s="160"/>
      <c r="BT55" s="160"/>
      <c r="BU55" s="160"/>
      <c r="BV55" s="160"/>
      <c r="BW55" s="160"/>
      <c r="BX55" s="160"/>
      <c r="BY55" s="187">
        <v>112</v>
      </c>
      <c r="BZ55" s="188">
        <v>112</v>
      </c>
      <c r="CA55" s="160">
        <v>66</v>
      </c>
      <c r="CB55" s="160"/>
      <c r="CC55" s="160"/>
      <c r="CD55" s="160">
        <v>40</v>
      </c>
      <c r="CE55" s="160"/>
      <c r="CF55" s="160"/>
      <c r="CG55" s="160">
        <v>6</v>
      </c>
      <c r="CH55" s="160"/>
      <c r="CI55" s="196" t="s">
        <v>36</v>
      </c>
      <c r="CJ55" s="214"/>
      <c r="CK55" s="188"/>
      <c r="CL55" s="160"/>
      <c r="CM55" s="160"/>
      <c r="CN55" s="160"/>
      <c r="CO55" s="160"/>
      <c r="CP55" s="160"/>
      <c r="CQ55" s="160"/>
      <c r="CR55" s="160"/>
      <c r="CS55" s="212"/>
    </row>
    <row r="56" spans="1:166" ht="21">
      <c r="A56" s="203" t="s">
        <v>78</v>
      </c>
      <c r="B56" s="204" t="s">
        <v>39</v>
      </c>
      <c r="C56" s="151">
        <f>N56+Y56+AJ56+AT56+BD56+BN56+BY56+CJ56</f>
        <v>72</v>
      </c>
      <c r="D56" s="152">
        <f>O56+Z56+AK56+AU56+BE56+BO56+BZ56+CK56</f>
        <v>72</v>
      </c>
      <c r="E56" s="153"/>
      <c r="F56" s="153"/>
      <c r="G56" s="153"/>
      <c r="H56" s="153"/>
      <c r="I56" s="153"/>
      <c r="J56" s="153">
        <v>72</v>
      </c>
      <c r="K56" s="153"/>
      <c r="L56" s="153"/>
      <c r="M56" s="153"/>
      <c r="N56" s="187"/>
      <c r="O56" s="188"/>
      <c r="P56" s="160"/>
      <c r="Q56" s="160"/>
      <c r="R56" s="160"/>
      <c r="S56" s="160"/>
      <c r="T56" s="160"/>
      <c r="U56" s="160"/>
      <c r="V56" s="160"/>
      <c r="W56" s="160"/>
      <c r="X56" s="160"/>
      <c r="Y56" s="187"/>
      <c r="Z56" s="188"/>
      <c r="AA56" s="160"/>
      <c r="AB56" s="156"/>
      <c r="AC56" s="156"/>
      <c r="AD56" s="156"/>
      <c r="AE56" s="184"/>
      <c r="AF56" s="184"/>
      <c r="AG56" s="184"/>
      <c r="AH56" s="175"/>
      <c r="AI56" s="175"/>
      <c r="AJ56" s="197"/>
      <c r="AK56" s="198"/>
      <c r="AL56" s="172"/>
      <c r="AM56" s="160"/>
      <c r="AN56" s="160"/>
      <c r="AO56" s="160"/>
      <c r="AP56" s="160"/>
      <c r="AQ56" s="160"/>
      <c r="AR56" s="160"/>
      <c r="AS56" s="160"/>
      <c r="AT56" s="185"/>
      <c r="AU56" s="152"/>
      <c r="AV56" s="156"/>
      <c r="AW56" s="160"/>
      <c r="AX56" s="160"/>
      <c r="AY56" s="160"/>
      <c r="AZ56" s="160"/>
      <c r="BA56" s="160"/>
      <c r="BB56" s="184"/>
      <c r="BC56" s="172"/>
      <c r="BD56" s="185"/>
      <c r="BE56" s="209"/>
      <c r="BF56" s="156"/>
      <c r="BG56" s="160"/>
      <c r="BH56" s="160"/>
      <c r="BI56" s="160"/>
      <c r="BJ56" s="160"/>
      <c r="BK56" s="160"/>
      <c r="BL56" s="160"/>
      <c r="BM56" s="208"/>
      <c r="BN56" s="185"/>
      <c r="BO56" s="152"/>
      <c r="BP56" s="160"/>
      <c r="BQ56" s="160"/>
      <c r="BR56" s="160"/>
      <c r="BS56" s="160"/>
      <c r="BT56" s="160"/>
      <c r="BU56" s="160"/>
      <c r="BV56" s="160"/>
      <c r="BW56" s="160"/>
      <c r="BX56" s="160"/>
      <c r="BY56" s="185">
        <f>BZ56+CH56</f>
        <v>36</v>
      </c>
      <c r="BZ56" s="152">
        <v>36</v>
      </c>
      <c r="CA56" s="160"/>
      <c r="CB56" s="160"/>
      <c r="CC56" s="160"/>
      <c r="CD56" s="160"/>
      <c r="CE56" s="160"/>
      <c r="CF56" s="160"/>
      <c r="CG56" s="160"/>
      <c r="CH56" s="160"/>
      <c r="CI56" s="299" t="s">
        <v>36</v>
      </c>
      <c r="CJ56" s="187">
        <v>36</v>
      </c>
      <c r="CK56" s="188">
        <v>36</v>
      </c>
      <c r="CL56" s="160"/>
      <c r="CM56" s="160"/>
      <c r="CN56" s="160"/>
      <c r="CO56" s="160"/>
      <c r="CP56" s="160"/>
      <c r="CQ56" s="160"/>
      <c r="CR56" s="160"/>
      <c r="CS56" s="212"/>
    </row>
    <row r="57" spans="1:166" ht="40.5">
      <c r="A57" s="203" t="s">
        <v>79</v>
      </c>
      <c r="B57" s="204" t="s">
        <v>40</v>
      </c>
      <c r="C57" s="151">
        <f>N57+Y57+AJ57+AT57+BD57+BN57+BY57+CJ57</f>
        <v>288</v>
      </c>
      <c r="D57" s="152">
        <f>O57+Z57+AK57+AU57+BE57+BO57+BZ57+CK57</f>
        <v>288</v>
      </c>
      <c r="E57" s="153"/>
      <c r="F57" s="153"/>
      <c r="G57" s="153"/>
      <c r="H57" s="153"/>
      <c r="I57" s="153"/>
      <c r="J57" s="153">
        <v>288</v>
      </c>
      <c r="K57" s="153"/>
      <c r="L57" s="153"/>
      <c r="M57" s="153"/>
      <c r="N57" s="187"/>
      <c r="O57" s="188"/>
      <c r="P57" s="160"/>
      <c r="Q57" s="160"/>
      <c r="R57" s="160"/>
      <c r="S57" s="160"/>
      <c r="T57" s="160"/>
      <c r="U57" s="160"/>
      <c r="V57" s="160"/>
      <c r="W57" s="160"/>
      <c r="X57" s="160"/>
      <c r="Y57" s="187"/>
      <c r="Z57" s="188"/>
      <c r="AA57" s="160"/>
      <c r="AB57" s="156"/>
      <c r="AC57" s="156"/>
      <c r="AD57" s="156"/>
      <c r="AE57" s="160"/>
      <c r="AF57" s="160"/>
      <c r="AG57" s="160"/>
      <c r="AH57" s="160"/>
      <c r="AI57" s="160"/>
      <c r="AJ57" s="187"/>
      <c r="AK57" s="188"/>
      <c r="AL57" s="172"/>
      <c r="AM57" s="160"/>
      <c r="AN57" s="160"/>
      <c r="AO57" s="160"/>
      <c r="AP57" s="160"/>
      <c r="AQ57" s="160"/>
      <c r="AR57" s="160"/>
      <c r="AS57" s="160"/>
      <c r="AT57" s="185"/>
      <c r="AU57" s="152"/>
      <c r="AV57" s="156"/>
      <c r="AW57" s="184"/>
      <c r="AX57" s="184"/>
      <c r="AY57" s="184"/>
      <c r="AZ57" s="184"/>
      <c r="BA57" s="160"/>
      <c r="BB57" s="184"/>
      <c r="BC57" s="172"/>
      <c r="BD57" s="185"/>
      <c r="BE57" s="215"/>
      <c r="BF57" s="156"/>
      <c r="BG57" s="160"/>
      <c r="BH57" s="160"/>
      <c r="BI57" s="160"/>
      <c r="BJ57" s="160"/>
      <c r="BK57" s="160"/>
      <c r="BL57" s="160"/>
      <c r="BM57" s="208"/>
      <c r="BN57" s="216"/>
      <c r="BO57" s="217"/>
      <c r="BP57" s="160"/>
      <c r="BQ57" s="160"/>
      <c r="BR57" s="160"/>
      <c r="BS57" s="160"/>
      <c r="BT57" s="160"/>
      <c r="BU57" s="160"/>
      <c r="BV57" s="160"/>
      <c r="BW57" s="160"/>
      <c r="BX57" s="160"/>
      <c r="BY57" s="185"/>
      <c r="BZ57" s="152"/>
      <c r="CA57" s="160"/>
      <c r="CB57" s="160"/>
      <c r="CC57" s="160"/>
      <c r="CD57" s="160"/>
      <c r="CE57" s="160"/>
      <c r="CF57" s="160"/>
      <c r="CG57" s="160"/>
      <c r="CH57" s="160"/>
      <c r="CI57" s="300"/>
      <c r="CJ57" s="185">
        <v>288</v>
      </c>
      <c r="CK57" s="152">
        <v>288</v>
      </c>
      <c r="CL57" s="160"/>
      <c r="CM57" s="160"/>
      <c r="CN57" s="160"/>
      <c r="CO57" s="160"/>
      <c r="CP57" s="160"/>
      <c r="CQ57" s="160"/>
      <c r="CR57" s="160"/>
      <c r="CS57" s="212"/>
    </row>
    <row r="58" spans="1:166" ht="63" customHeight="1">
      <c r="A58" s="218" t="s">
        <v>80</v>
      </c>
      <c r="B58" s="219" t="s">
        <v>123</v>
      </c>
      <c r="C58" s="152">
        <v>251</v>
      </c>
      <c r="D58" s="152">
        <f>SUM(D59:D61)</f>
        <v>239</v>
      </c>
      <c r="E58" s="152">
        <f>+SUM(E59:E61)</f>
        <v>20</v>
      </c>
      <c r="F58" s="152">
        <f t="shared" ref="F58:M58" si="123">+SUM(F59:F61)</f>
        <v>157</v>
      </c>
      <c r="G58" s="152">
        <f t="shared" si="123"/>
        <v>135</v>
      </c>
      <c r="H58" s="152">
        <f t="shared" si="123"/>
        <v>0</v>
      </c>
      <c r="I58" s="152">
        <f t="shared" si="123"/>
        <v>0</v>
      </c>
      <c r="J58" s="152">
        <f t="shared" si="123"/>
        <v>92</v>
      </c>
      <c r="K58" s="152">
        <f t="shared" si="123"/>
        <v>0</v>
      </c>
      <c r="L58" s="152">
        <f t="shared" si="123"/>
        <v>2</v>
      </c>
      <c r="M58" s="152">
        <f t="shared" si="123"/>
        <v>0</v>
      </c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82"/>
      <c r="AC58" s="182"/>
      <c r="AD58" s="18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>
        <v>185</v>
      </c>
      <c r="AU58" s="152">
        <v>167</v>
      </c>
      <c r="AV58" s="152">
        <v>135</v>
      </c>
      <c r="AW58" s="152"/>
      <c r="AX58" s="152"/>
      <c r="AY58" s="152">
        <v>20</v>
      </c>
      <c r="AZ58" s="152">
        <v>2</v>
      </c>
      <c r="BA58" s="152">
        <v>10</v>
      </c>
      <c r="BB58" s="152">
        <v>18</v>
      </c>
      <c r="BC58" s="17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220"/>
      <c r="BY58" s="185">
        <f>BY59+BY60+BY61</f>
        <v>0</v>
      </c>
      <c r="BZ58" s="152">
        <f>BZ59+BZ60+BZ61</f>
        <v>0</v>
      </c>
      <c r="CA58" s="152">
        <f t="shared" ref="CA58:CQ58" si="124">CA59+CA60+CA61</f>
        <v>0</v>
      </c>
      <c r="CB58" s="152">
        <f t="shared" si="124"/>
        <v>0</v>
      </c>
      <c r="CC58" s="152">
        <f t="shared" si="124"/>
        <v>0</v>
      </c>
      <c r="CD58" s="152">
        <f t="shared" si="124"/>
        <v>0</v>
      </c>
      <c r="CE58" s="152">
        <f t="shared" si="124"/>
        <v>0</v>
      </c>
      <c r="CF58" s="152">
        <f t="shared" si="124"/>
        <v>0</v>
      </c>
      <c r="CG58" s="152">
        <f t="shared" si="124"/>
        <v>0</v>
      </c>
      <c r="CH58" s="152">
        <f t="shared" si="124"/>
        <v>0</v>
      </c>
      <c r="CI58" s="152">
        <f t="shared" si="124"/>
        <v>0</v>
      </c>
      <c r="CJ58" s="152">
        <f t="shared" si="124"/>
        <v>108</v>
      </c>
      <c r="CK58" s="152">
        <f t="shared" si="124"/>
        <v>108</v>
      </c>
      <c r="CL58" s="152">
        <f t="shared" si="124"/>
        <v>0</v>
      </c>
      <c r="CM58" s="152">
        <f t="shared" si="124"/>
        <v>0</v>
      </c>
      <c r="CN58" s="152">
        <f t="shared" si="124"/>
        <v>0</v>
      </c>
      <c r="CO58" s="152">
        <f t="shared" si="124"/>
        <v>0</v>
      </c>
      <c r="CP58" s="152">
        <f t="shared" si="124"/>
        <v>0</v>
      </c>
      <c r="CQ58" s="152">
        <f t="shared" si="124"/>
        <v>0</v>
      </c>
      <c r="CR58" s="152">
        <v>12</v>
      </c>
      <c r="CS58" s="207" t="s">
        <v>163</v>
      </c>
    </row>
    <row r="59" spans="1:166" ht="76.5" customHeight="1">
      <c r="A59" s="203" t="s">
        <v>19</v>
      </c>
      <c r="B59" s="204" t="s">
        <v>124</v>
      </c>
      <c r="C59" s="151">
        <v>185</v>
      </c>
      <c r="D59" s="152">
        <v>167</v>
      </c>
      <c r="E59" s="153">
        <v>20</v>
      </c>
      <c r="F59" s="153">
        <v>157</v>
      </c>
      <c r="G59" s="153">
        <v>135</v>
      </c>
      <c r="H59" s="153">
        <f>Q59+AB59+AM59+AW59+BG59+BQ59+CB59+CM59</f>
        <v>0</v>
      </c>
      <c r="I59" s="153">
        <f>R59+AC59+AN59+AX59+BH59+BR59+CC59+CN59</f>
        <v>0</v>
      </c>
      <c r="J59" s="153">
        <v>20</v>
      </c>
      <c r="K59" s="153">
        <f t="shared" ref="K59" si="125">BT59</f>
        <v>0</v>
      </c>
      <c r="L59" s="153">
        <v>2</v>
      </c>
      <c r="M59" s="153">
        <f>U59+AF59</f>
        <v>0</v>
      </c>
      <c r="N59" s="187"/>
      <c r="O59" s="152"/>
      <c r="P59" s="172"/>
      <c r="Q59" s="172"/>
      <c r="R59" s="172"/>
      <c r="S59" s="172"/>
      <c r="T59" s="172"/>
      <c r="U59" s="172"/>
      <c r="V59" s="172"/>
      <c r="W59" s="172"/>
      <c r="X59" s="172"/>
      <c r="Y59" s="185"/>
      <c r="Z59" s="152"/>
      <c r="AA59" s="172"/>
      <c r="AB59" s="156"/>
      <c r="AC59" s="156"/>
      <c r="AD59" s="156"/>
      <c r="AE59" s="172"/>
      <c r="AF59" s="172"/>
      <c r="AG59" s="172"/>
      <c r="AH59" s="172"/>
      <c r="AI59" s="172"/>
      <c r="AJ59" s="185"/>
      <c r="AK59" s="152"/>
      <c r="AL59" s="160"/>
      <c r="AM59" s="160"/>
      <c r="AN59" s="160"/>
      <c r="AO59" s="160"/>
      <c r="AP59" s="160"/>
      <c r="AQ59" s="160"/>
      <c r="AR59" s="172"/>
      <c r="AS59" s="172"/>
      <c r="AT59" s="185">
        <v>185</v>
      </c>
      <c r="AU59" s="152">
        <v>167</v>
      </c>
      <c r="AV59" s="156">
        <v>135</v>
      </c>
      <c r="AW59" s="160"/>
      <c r="AX59" s="160"/>
      <c r="AY59" s="160">
        <v>20</v>
      </c>
      <c r="AZ59" s="160">
        <v>2</v>
      </c>
      <c r="BA59" s="160">
        <v>10</v>
      </c>
      <c r="BB59" s="184">
        <v>18</v>
      </c>
      <c r="BC59" s="207" t="s">
        <v>37</v>
      </c>
      <c r="BD59" s="185"/>
      <c r="BE59" s="209"/>
      <c r="BF59" s="156"/>
      <c r="BG59" s="160"/>
      <c r="BH59" s="160"/>
      <c r="BI59" s="160"/>
      <c r="BJ59" s="160"/>
      <c r="BK59" s="160"/>
      <c r="BL59" s="184"/>
      <c r="BM59" s="183"/>
      <c r="BN59" s="185"/>
      <c r="BO59" s="200"/>
      <c r="BP59" s="156"/>
      <c r="BQ59" s="172"/>
      <c r="BR59" s="172"/>
      <c r="BS59" s="160"/>
      <c r="BT59" s="160"/>
      <c r="BU59" s="160"/>
      <c r="BV59" s="160"/>
      <c r="BW59" s="160"/>
      <c r="BX59" s="221"/>
      <c r="BY59" s="185"/>
      <c r="BZ59" s="152"/>
      <c r="CA59" s="156"/>
      <c r="CB59" s="222"/>
      <c r="CC59" s="222"/>
      <c r="CD59" s="184"/>
      <c r="CE59" s="184"/>
      <c r="CF59" s="184"/>
      <c r="CG59" s="184"/>
      <c r="CH59" s="222"/>
      <c r="CI59" s="201"/>
      <c r="CJ59" s="185">
        <v>36</v>
      </c>
      <c r="CK59" s="200">
        <v>36</v>
      </c>
      <c r="CL59" s="223"/>
      <c r="CM59" s="172"/>
      <c r="CN59" s="172"/>
      <c r="CO59" s="160"/>
      <c r="CP59" s="160"/>
      <c r="CQ59" s="160"/>
      <c r="CR59" s="172"/>
      <c r="CS59" s="160"/>
    </row>
    <row r="60" spans="1:166" ht="18" customHeight="1">
      <c r="A60" s="203" t="s">
        <v>81</v>
      </c>
      <c r="B60" s="204" t="s">
        <v>39</v>
      </c>
      <c r="C60" s="151">
        <f>N60+Y60+AJ60+AT60+BD60+BN60+BY60+CJ60</f>
        <v>36</v>
      </c>
      <c r="D60" s="152">
        <f>O60+Z60+AK60+AU60+BE60+BO60+BZ60+CK60</f>
        <v>36</v>
      </c>
      <c r="E60" s="153"/>
      <c r="F60" s="153"/>
      <c r="G60" s="153"/>
      <c r="H60" s="153"/>
      <c r="I60" s="153"/>
      <c r="J60" s="153">
        <v>36</v>
      </c>
      <c r="K60" s="153"/>
      <c r="L60" s="153"/>
      <c r="M60" s="153"/>
      <c r="N60" s="187"/>
      <c r="O60" s="224"/>
      <c r="P60" s="225"/>
      <c r="Q60" s="225"/>
      <c r="R60" s="225"/>
      <c r="S60" s="225"/>
      <c r="T60" s="225"/>
      <c r="U60" s="225"/>
      <c r="V60" s="225"/>
      <c r="W60" s="225"/>
      <c r="X60" s="225"/>
      <c r="Y60" s="226"/>
      <c r="Z60" s="224"/>
      <c r="AA60" s="225"/>
      <c r="AB60" s="156"/>
      <c r="AC60" s="156"/>
      <c r="AD60" s="156"/>
      <c r="AE60" s="160"/>
      <c r="AF60" s="160"/>
      <c r="AG60" s="160"/>
      <c r="AH60" s="160"/>
      <c r="AI60" s="160"/>
      <c r="AJ60" s="187"/>
      <c r="AK60" s="188"/>
      <c r="AL60" s="160"/>
      <c r="AM60" s="160"/>
      <c r="AN60" s="160"/>
      <c r="AO60" s="160"/>
      <c r="AP60" s="160"/>
      <c r="AQ60" s="160"/>
      <c r="AR60" s="160"/>
      <c r="AS60" s="160"/>
      <c r="AT60" s="187"/>
      <c r="AU60" s="188"/>
      <c r="AV60" s="172"/>
      <c r="AW60" s="160"/>
      <c r="AX60" s="160"/>
      <c r="AY60" s="160"/>
      <c r="AZ60" s="160"/>
      <c r="BA60" s="160"/>
      <c r="BB60" s="160"/>
      <c r="BC60" s="160"/>
      <c r="BD60" s="185"/>
      <c r="BE60" s="152"/>
      <c r="BF60" s="172"/>
      <c r="BG60" s="160"/>
      <c r="BH60" s="160"/>
      <c r="BI60" s="160"/>
      <c r="BJ60" s="160"/>
      <c r="BK60" s="160"/>
      <c r="BL60" s="160"/>
      <c r="BM60" s="172"/>
      <c r="BN60" s="187"/>
      <c r="BO60" s="188"/>
      <c r="BP60" s="160"/>
      <c r="BQ60" s="160"/>
      <c r="BR60" s="160"/>
      <c r="BS60" s="160"/>
      <c r="BT60" s="160"/>
      <c r="BU60" s="160"/>
      <c r="BV60" s="160"/>
      <c r="BW60" s="227"/>
      <c r="BX60" s="208"/>
      <c r="BY60" s="185"/>
      <c r="BZ60" s="152"/>
      <c r="CA60" s="172"/>
      <c r="CB60" s="184"/>
      <c r="CC60" s="184"/>
      <c r="CD60" s="184"/>
      <c r="CE60" s="184"/>
      <c r="CF60" s="184"/>
      <c r="CG60" s="184"/>
      <c r="CH60" s="184"/>
      <c r="CI60" s="184"/>
      <c r="CJ60" s="185">
        <f t="shared" ref="CJ60" si="126">CK60+CR60</f>
        <v>36</v>
      </c>
      <c r="CK60" s="152">
        <v>36</v>
      </c>
      <c r="CL60" s="160"/>
      <c r="CM60" s="160"/>
      <c r="CN60" s="160"/>
      <c r="CO60" s="160"/>
      <c r="CP60" s="160"/>
      <c r="CQ60" s="160"/>
      <c r="CR60" s="227"/>
      <c r="CS60" s="280" t="s">
        <v>36</v>
      </c>
    </row>
    <row r="61" spans="1:166" ht="26.25" customHeight="1">
      <c r="A61" s="203" t="s">
        <v>82</v>
      </c>
      <c r="B61" s="204" t="s">
        <v>40</v>
      </c>
      <c r="C61" s="151">
        <v>36</v>
      </c>
      <c r="D61" s="152">
        <v>36</v>
      </c>
      <c r="E61" s="153"/>
      <c r="F61" s="153"/>
      <c r="G61" s="153"/>
      <c r="H61" s="153"/>
      <c r="I61" s="153"/>
      <c r="J61" s="153">
        <v>36</v>
      </c>
      <c r="K61" s="153"/>
      <c r="L61" s="153"/>
      <c r="M61" s="153"/>
      <c r="N61" s="187"/>
      <c r="O61" s="224"/>
      <c r="P61" s="225"/>
      <c r="Q61" s="225"/>
      <c r="R61" s="225"/>
      <c r="S61" s="225"/>
      <c r="T61" s="225"/>
      <c r="U61" s="225"/>
      <c r="V61" s="225"/>
      <c r="W61" s="225"/>
      <c r="X61" s="225"/>
      <c r="Y61" s="226"/>
      <c r="Z61" s="224"/>
      <c r="AA61" s="225"/>
      <c r="AB61" s="156"/>
      <c r="AC61" s="156"/>
      <c r="AD61" s="156"/>
      <c r="AE61" s="160"/>
      <c r="AF61" s="160"/>
      <c r="AG61" s="160"/>
      <c r="AH61" s="160"/>
      <c r="AI61" s="160"/>
      <c r="AJ61" s="187"/>
      <c r="AK61" s="188"/>
      <c r="AL61" s="160"/>
      <c r="AM61" s="160"/>
      <c r="AN61" s="160"/>
      <c r="AO61" s="160"/>
      <c r="AP61" s="160"/>
      <c r="AQ61" s="160"/>
      <c r="AR61" s="160"/>
      <c r="AS61" s="160"/>
      <c r="AT61" s="187"/>
      <c r="AU61" s="188"/>
      <c r="AV61" s="160"/>
      <c r="AW61" s="160"/>
      <c r="AX61" s="160"/>
      <c r="AY61" s="160"/>
      <c r="AZ61" s="160"/>
      <c r="BA61" s="160"/>
      <c r="BB61" s="160"/>
      <c r="BC61" s="160"/>
      <c r="BD61" s="187"/>
      <c r="BE61" s="188"/>
      <c r="BF61" s="172"/>
      <c r="BG61" s="160"/>
      <c r="BH61" s="160"/>
      <c r="BI61" s="160"/>
      <c r="BJ61" s="184"/>
      <c r="BK61" s="184"/>
      <c r="BL61" s="184"/>
      <c r="BM61" s="208"/>
      <c r="BN61" s="185"/>
      <c r="BO61" s="152"/>
      <c r="BP61" s="172"/>
      <c r="BQ61" s="160"/>
      <c r="BR61" s="160"/>
      <c r="BS61" s="160"/>
      <c r="BT61" s="160"/>
      <c r="BU61" s="160"/>
      <c r="BV61" s="160"/>
      <c r="BW61" s="184"/>
      <c r="BX61" s="172"/>
      <c r="BY61" s="185"/>
      <c r="BZ61" s="152"/>
      <c r="CA61" s="172"/>
      <c r="CB61" s="184"/>
      <c r="CC61" s="184"/>
      <c r="CD61" s="184"/>
      <c r="CE61" s="184"/>
      <c r="CF61" s="184"/>
      <c r="CG61" s="184"/>
      <c r="CH61" s="184"/>
      <c r="CI61" s="184"/>
      <c r="CJ61" s="185">
        <v>36</v>
      </c>
      <c r="CK61" s="152">
        <v>36</v>
      </c>
      <c r="CL61" s="160"/>
      <c r="CM61" s="160"/>
      <c r="CN61" s="160"/>
      <c r="CO61" s="160"/>
      <c r="CP61" s="160"/>
      <c r="CQ61" s="160"/>
      <c r="CR61" s="184"/>
      <c r="CS61" s="281"/>
    </row>
    <row r="62" spans="1:166" ht="78" customHeight="1">
      <c r="A62" s="218" t="s">
        <v>83</v>
      </c>
      <c r="B62" s="219" t="s">
        <v>125</v>
      </c>
      <c r="C62" s="185">
        <v>295</v>
      </c>
      <c r="D62" s="152">
        <f>SUM(D63:D65)</f>
        <v>283</v>
      </c>
      <c r="E62" s="152">
        <f t="shared" ref="E62:BO62" si="127">SUM(E63:E65)</f>
        <v>120</v>
      </c>
      <c r="F62" s="152">
        <f t="shared" si="127"/>
        <v>199</v>
      </c>
      <c r="G62" s="152">
        <f t="shared" si="127"/>
        <v>129</v>
      </c>
      <c r="H62" s="152">
        <f t="shared" si="127"/>
        <v>0</v>
      </c>
      <c r="I62" s="152">
        <f t="shared" si="127"/>
        <v>0</v>
      </c>
      <c r="J62" s="152">
        <f t="shared" si="127"/>
        <v>112</v>
      </c>
      <c r="K62" s="152">
        <f t="shared" si="127"/>
        <v>0</v>
      </c>
      <c r="L62" s="152">
        <f t="shared" si="127"/>
        <v>10</v>
      </c>
      <c r="M62" s="152">
        <f t="shared" si="127"/>
        <v>0</v>
      </c>
      <c r="N62" s="152">
        <f t="shared" si="127"/>
        <v>0</v>
      </c>
      <c r="O62" s="152">
        <f t="shared" si="127"/>
        <v>0</v>
      </c>
      <c r="P62" s="152">
        <f t="shared" si="127"/>
        <v>0</v>
      </c>
      <c r="Q62" s="152">
        <f t="shared" si="127"/>
        <v>0</v>
      </c>
      <c r="R62" s="152">
        <f t="shared" si="127"/>
        <v>0</v>
      </c>
      <c r="S62" s="152">
        <f t="shared" si="127"/>
        <v>0</v>
      </c>
      <c r="T62" s="152">
        <f t="shared" si="127"/>
        <v>0</v>
      </c>
      <c r="U62" s="152">
        <f t="shared" si="127"/>
        <v>0</v>
      </c>
      <c r="V62" s="152">
        <f t="shared" si="127"/>
        <v>0</v>
      </c>
      <c r="W62" s="152">
        <f t="shared" si="127"/>
        <v>0</v>
      </c>
      <c r="X62" s="152">
        <f t="shared" si="127"/>
        <v>0</v>
      </c>
      <c r="Y62" s="152">
        <f t="shared" si="127"/>
        <v>0</v>
      </c>
      <c r="Z62" s="152">
        <f t="shared" si="127"/>
        <v>0</v>
      </c>
      <c r="AA62" s="152">
        <f t="shared" si="127"/>
        <v>0</v>
      </c>
      <c r="AB62" s="152">
        <f t="shared" si="127"/>
        <v>0</v>
      </c>
      <c r="AC62" s="152">
        <f t="shared" si="127"/>
        <v>0</v>
      </c>
      <c r="AD62" s="152">
        <f t="shared" si="127"/>
        <v>0</v>
      </c>
      <c r="AE62" s="152">
        <f t="shared" si="127"/>
        <v>0</v>
      </c>
      <c r="AF62" s="152">
        <f t="shared" si="127"/>
        <v>0</v>
      </c>
      <c r="AG62" s="152">
        <f t="shared" si="127"/>
        <v>0</v>
      </c>
      <c r="AH62" s="152">
        <f t="shared" si="127"/>
        <v>0</v>
      </c>
      <c r="AI62" s="152">
        <f t="shared" si="127"/>
        <v>0</v>
      </c>
      <c r="AJ62" s="152">
        <f t="shared" si="127"/>
        <v>0</v>
      </c>
      <c r="AK62" s="152">
        <f t="shared" si="127"/>
        <v>0</v>
      </c>
      <c r="AL62" s="152">
        <f t="shared" si="127"/>
        <v>0</v>
      </c>
      <c r="AM62" s="152">
        <f t="shared" si="127"/>
        <v>0</v>
      </c>
      <c r="AN62" s="152">
        <f t="shared" si="127"/>
        <v>0</v>
      </c>
      <c r="AO62" s="152">
        <f t="shared" si="127"/>
        <v>0</v>
      </c>
      <c r="AP62" s="152">
        <f t="shared" si="127"/>
        <v>0</v>
      </c>
      <c r="AQ62" s="152">
        <f t="shared" si="127"/>
        <v>0</v>
      </c>
      <c r="AR62" s="152">
        <f t="shared" si="127"/>
        <v>0</v>
      </c>
      <c r="AS62" s="152">
        <f t="shared" si="127"/>
        <v>0</v>
      </c>
      <c r="AT62" s="152">
        <f t="shared" si="127"/>
        <v>0</v>
      </c>
      <c r="AU62" s="152">
        <f t="shared" si="127"/>
        <v>0</v>
      </c>
      <c r="AV62" s="152">
        <f t="shared" si="127"/>
        <v>0</v>
      </c>
      <c r="AW62" s="152">
        <f t="shared" si="127"/>
        <v>0</v>
      </c>
      <c r="AX62" s="152">
        <f t="shared" si="127"/>
        <v>0</v>
      </c>
      <c r="AY62" s="152">
        <f t="shared" si="127"/>
        <v>0</v>
      </c>
      <c r="AZ62" s="152">
        <f t="shared" si="127"/>
        <v>0</v>
      </c>
      <c r="BA62" s="152">
        <f t="shared" si="127"/>
        <v>0</v>
      </c>
      <c r="BB62" s="152">
        <f t="shared" si="127"/>
        <v>0</v>
      </c>
      <c r="BC62" s="152">
        <f t="shared" si="127"/>
        <v>0</v>
      </c>
      <c r="BD62" s="152">
        <f t="shared" si="127"/>
        <v>0</v>
      </c>
      <c r="BE62" s="152">
        <f t="shared" si="127"/>
        <v>0</v>
      </c>
      <c r="BF62" s="152">
        <f t="shared" si="127"/>
        <v>0</v>
      </c>
      <c r="BG62" s="152">
        <f t="shared" si="127"/>
        <v>0</v>
      </c>
      <c r="BH62" s="152">
        <f t="shared" si="127"/>
        <v>0</v>
      </c>
      <c r="BI62" s="152">
        <f t="shared" si="127"/>
        <v>0</v>
      </c>
      <c r="BJ62" s="152">
        <f t="shared" si="127"/>
        <v>0</v>
      </c>
      <c r="BK62" s="152">
        <f t="shared" si="127"/>
        <v>0</v>
      </c>
      <c r="BL62" s="152">
        <f t="shared" si="127"/>
        <v>0</v>
      </c>
      <c r="BM62" s="152">
        <f t="shared" si="127"/>
        <v>0</v>
      </c>
      <c r="BN62" s="152">
        <f t="shared" si="127"/>
        <v>75</v>
      </c>
      <c r="BO62" s="152">
        <f t="shared" si="127"/>
        <v>75</v>
      </c>
      <c r="BP62" s="152">
        <f t="shared" ref="BP62:CI62" si="128">SUM(BP63:BP65)</f>
        <v>51</v>
      </c>
      <c r="BQ62" s="152">
        <f t="shared" si="128"/>
        <v>0</v>
      </c>
      <c r="BR62" s="152">
        <f t="shared" si="128"/>
        <v>0</v>
      </c>
      <c r="BS62" s="152">
        <f t="shared" si="128"/>
        <v>20</v>
      </c>
      <c r="BT62" s="152">
        <f t="shared" si="128"/>
        <v>0</v>
      </c>
      <c r="BU62" s="152">
        <f t="shared" si="128"/>
        <v>0</v>
      </c>
      <c r="BV62" s="152">
        <f t="shared" si="128"/>
        <v>4</v>
      </c>
      <c r="BW62" s="152">
        <f t="shared" si="128"/>
        <v>0</v>
      </c>
      <c r="BX62" s="152">
        <f t="shared" si="128"/>
        <v>0</v>
      </c>
      <c r="BY62" s="152">
        <f t="shared" si="128"/>
        <v>136</v>
      </c>
      <c r="BZ62" s="152">
        <f t="shared" si="128"/>
        <v>136</v>
      </c>
      <c r="CA62" s="152">
        <f t="shared" si="128"/>
        <v>78</v>
      </c>
      <c r="CB62" s="152">
        <f t="shared" si="128"/>
        <v>0</v>
      </c>
      <c r="CC62" s="152">
        <f t="shared" si="128"/>
        <v>0</v>
      </c>
      <c r="CD62" s="152">
        <f t="shared" si="128"/>
        <v>20</v>
      </c>
      <c r="CE62" s="152">
        <f t="shared" si="128"/>
        <v>20</v>
      </c>
      <c r="CF62" s="152">
        <f t="shared" si="128"/>
        <v>10</v>
      </c>
      <c r="CG62" s="152">
        <f t="shared" si="128"/>
        <v>8</v>
      </c>
      <c r="CH62" s="152">
        <f t="shared" si="128"/>
        <v>0</v>
      </c>
      <c r="CI62" s="152">
        <f t="shared" si="128"/>
        <v>0</v>
      </c>
      <c r="CJ62" s="152">
        <f>CJ63+CJ64+CJ65</f>
        <v>72</v>
      </c>
      <c r="CK62" s="152">
        <f>CK63+CK64+CK65</f>
        <v>72</v>
      </c>
      <c r="CL62" s="152">
        <f t="shared" ref="CL62:CQ62" si="129">CL63+CL64+CL65</f>
        <v>0</v>
      </c>
      <c r="CM62" s="152">
        <f t="shared" si="129"/>
        <v>0</v>
      </c>
      <c r="CN62" s="152">
        <f t="shared" si="129"/>
        <v>0</v>
      </c>
      <c r="CO62" s="152">
        <f t="shared" si="129"/>
        <v>0</v>
      </c>
      <c r="CP62" s="152">
        <f t="shared" si="129"/>
        <v>0</v>
      </c>
      <c r="CQ62" s="152">
        <f t="shared" si="129"/>
        <v>0</v>
      </c>
      <c r="CR62" s="152">
        <v>12</v>
      </c>
      <c r="CS62" s="207" t="s">
        <v>163</v>
      </c>
    </row>
    <row r="63" spans="1:166" ht="60" customHeight="1">
      <c r="A63" s="203" t="s">
        <v>128</v>
      </c>
      <c r="B63" s="204" t="s">
        <v>126</v>
      </c>
      <c r="C63" s="151">
        <v>211</v>
      </c>
      <c r="D63" s="152">
        <v>211</v>
      </c>
      <c r="E63" s="153">
        <v>120</v>
      </c>
      <c r="F63" s="153">
        <v>199</v>
      </c>
      <c r="G63" s="153">
        <v>129</v>
      </c>
      <c r="H63" s="153">
        <f>Q63+AB63+AM63+AW63+BG63+BQ63+CB63+CM63</f>
        <v>0</v>
      </c>
      <c r="I63" s="153">
        <f>R63+AC63+AN63+AX63+BH63+BR63+CC63+CN63</f>
        <v>0</v>
      </c>
      <c r="J63" s="153">
        <v>40</v>
      </c>
      <c r="K63" s="153">
        <f t="shared" ref="K63" si="130">BT63</f>
        <v>0</v>
      </c>
      <c r="L63" s="153">
        <v>10</v>
      </c>
      <c r="M63" s="153">
        <f>U63+AF63</f>
        <v>0</v>
      </c>
      <c r="N63" s="187"/>
      <c r="O63" s="188"/>
      <c r="P63" s="160"/>
      <c r="Q63" s="160"/>
      <c r="R63" s="160"/>
      <c r="S63" s="160"/>
      <c r="T63" s="160"/>
      <c r="U63" s="160"/>
      <c r="V63" s="160"/>
      <c r="W63" s="160"/>
      <c r="X63" s="160"/>
      <c r="Y63" s="187"/>
      <c r="Z63" s="188"/>
      <c r="AA63" s="160"/>
      <c r="AB63" s="160"/>
      <c r="AC63" s="156"/>
      <c r="AD63" s="156"/>
      <c r="AE63" s="160"/>
      <c r="AF63" s="160"/>
      <c r="AG63" s="160"/>
      <c r="AH63" s="160"/>
      <c r="AI63" s="160"/>
      <c r="AJ63" s="187"/>
      <c r="AK63" s="188"/>
      <c r="AL63" s="160"/>
      <c r="AM63" s="160"/>
      <c r="AN63" s="160"/>
      <c r="AO63" s="160"/>
      <c r="AP63" s="160"/>
      <c r="AQ63" s="160"/>
      <c r="AR63" s="160"/>
      <c r="AS63" s="160"/>
      <c r="AT63" s="187"/>
      <c r="AU63" s="188"/>
      <c r="AV63" s="160"/>
      <c r="AW63" s="160"/>
      <c r="AX63" s="160"/>
      <c r="AY63" s="160"/>
      <c r="AZ63" s="160"/>
      <c r="BA63" s="160"/>
      <c r="BB63" s="160"/>
      <c r="BC63" s="160"/>
      <c r="BD63" s="185"/>
      <c r="BE63" s="152"/>
      <c r="BF63" s="156"/>
      <c r="BG63" s="160"/>
      <c r="BH63" s="160"/>
      <c r="BI63" s="160"/>
      <c r="BJ63" s="160"/>
      <c r="BK63" s="160"/>
      <c r="BL63" s="160"/>
      <c r="BM63" s="172"/>
      <c r="BN63" s="185">
        <f>BO63+BW63</f>
        <v>75</v>
      </c>
      <c r="BO63" s="200">
        <v>75</v>
      </c>
      <c r="BP63" s="156">
        <v>51</v>
      </c>
      <c r="BQ63" s="160"/>
      <c r="BR63" s="160"/>
      <c r="BS63" s="160">
        <v>20</v>
      </c>
      <c r="BT63" s="160"/>
      <c r="BU63" s="160"/>
      <c r="BV63" s="160">
        <v>4</v>
      </c>
      <c r="BW63" s="160"/>
      <c r="BX63" s="196" t="s">
        <v>36</v>
      </c>
      <c r="BY63" s="185">
        <v>136</v>
      </c>
      <c r="BZ63" s="152">
        <v>136</v>
      </c>
      <c r="CA63" s="156">
        <v>78</v>
      </c>
      <c r="CB63" s="160"/>
      <c r="CC63" s="160"/>
      <c r="CD63" s="160">
        <v>20</v>
      </c>
      <c r="CE63" s="160">
        <v>20</v>
      </c>
      <c r="CF63" s="160">
        <v>10</v>
      </c>
      <c r="CG63" s="160">
        <v>8</v>
      </c>
      <c r="CH63" s="160"/>
      <c r="CI63" s="196" t="s">
        <v>36</v>
      </c>
      <c r="CJ63" s="199"/>
      <c r="CK63" s="200"/>
      <c r="CL63" s="160"/>
      <c r="CM63" s="160"/>
      <c r="CN63" s="160"/>
      <c r="CO63" s="160"/>
      <c r="CP63" s="160"/>
      <c r="CQ63" s="160"/>
      <c r="CR63" s="160"/>
      <c r="CS63" s="228"/>
    </row>
    <row r="64" spans="1:166" ht="20.25">
      <c r="A64" s="203" t="s">
        <v>84</v>
      </c>
      <c r="B64" s="204" t="s">
        <v>39</v>
      </c>
      <c r="C64" s="151">
        <f>N64+Y64+AJ64+AT64+BD64+BN64+BY64+CJ64</f>
        <v>36</v>
      </c>
      <c r="D64" s="152">
        <f>O64+Z64+AK64+AU64+BE64+BO64+BZ64+CK64</f>
        <v>36</v>
      </c>
      <c r="E64" s="153"/>
      <c r="F64" s="153"/>
      <c r="G64" s="153"/>
      <c r="H64" s="153"/>
      <c r="I64" s="153"/>
      <c r="J64" s="153">
        <v>36</v>
      </c>
      <c r="K64" s="153"/>
      <c r="L64" s="153"/>
      <c r="M64" s="153"/>
      <c r="N64" s="187"/>
      <c r="O64" s="224"/>
      <c r="P64" s="225"/>
      <c r="Q64" s="225"/>
      <c r="R64" s="225"/>
      <c r="S64" s="225"/>
      <c r="T64" s="225"/>
      <c r="U64" s="225"/>
      <c r="V64" s="225"/>
      <c r="W64" s="225"/>
      <c r="X64" s="225"/>
      <c r="Y64" s="226"/>
      <c r="Z64" s="224"/>
      <c r="AA64" s="225"/>
      <c r="AB64" s="160"/>
      <c r="AC64" s="156"/>
      <c r="AD64" s="156"/>
      <c r="AE64" s="160"/>
      <c r="AF64" s="160"/>
      <c r="AG64" s="160"/>
      <c r="AH64" s="160"/>
      <c r="AI64" s="160"/>
      <c r="AJ64" s="187"/>
      <c r="AK64" s="188"/>
      <c r="AL64" s="160"/>
      <c r="AM64" s="160"/>
      <c r="AN64" s="160"/>
      <c r="AO64" s="160"/>
      <c r="AP64" s="160"/>
      <c r="AQ64" s="160"/>
      <c r="AR64" s="160"/>
      <c r="AS64" s="160"/>
      <c r="AT64" s="187"/>
      <c r="AU64" s="188"/>
      <c r="AV64" s="160"/>
      <c r="AW64" s="160"/>
      <c r="AX64" s="160"/>
      <c r="AY64" s="160"/>
      <c r="AZ64" s="160"/>
      <c r="BA64" s="160"/>
      <c r="BB64" s="160"/>
      <c r="BC64" s="160"/>
      <c r="BD64" s="187"/>
      <c r="BE64" s="188"/>
      <c r="BF64" s="160"/>
      <c r="BG64" s="160"/>
      <c r="BH64" s="160"/>
      <c r="BI64" s="160"/>
      <c r="BJ64" s="160"/>
      <c r="BK64" s="160"/>
      <c r="BL64" s="160"/>
      <c r="BM64" s="160"/>
      <c r="BN64" s="185"/>
      <c r="BO64" s="152"/>
      <c r="BP64" s="172"/>
      <c r="BQ64" s="160"/>
      <c r="BR64" s="160"/>
      <c r="BS64" s="160"/>
      <c r="BT64" s="160"/>
      <c r="BU64" s="160"/>
      <c r="BV64" s="160"/>
      <c r="BW64" s="184"/>
      <c r="BX64" s="172"/>
      <c r="BY64" s="187"/>
      <c r="BZ64" s="188"/>
      <c r="CA64" s="160"/>
      <c r="CB64" s="160"/>
      <c r="CC64" s="160"/>
      <c r="CD64" s="160"/>
      <c r="CE64" s="160"/>
      <c r="CF64" s="160"/>
      <c r="CG64" s="160"/>
      <c r="CH64" s="160"/>
      <c r="CI64" s="160"/>
      <c r="CJ64" s="185">
        <f t="shared" ref="CJ64" si="131">CK64+CR64</f>
        <v>36</v>
      </c>
      <c r="CK64" s="152">
        <v>36</v>
      </c>
      <c r="CL64" s="160"/>
      <c r="CM64" s="160"/>
      <c r="CN64" s="160"/>
      <c r="CO64" s="160"/>
      <c r="CP64" s="160"/>
      <c r="CQ64" s="160"/>
      <c r="CR64" s="184"/>
      <c r="CS64" s="280" t="s">
        <v>36</v>
      </c>
    </row>
    <row r="65" spans="1:130" ht="18" customHeight="1">
      <c r="A65" s="203" t="s">
        <v>85</v>
      </c>
      <c r="B65" s="204" t="s">
        <v>40</v>
      </c>
      <c r="C65" s="151">
        <v>36</v>
      </c>
      <c r="D65" s="152">
        <v>36</v>
      </c>
      <c r="E65" s="153"/>
      <c r="F65" s="153"/>
      <c r="G65" s="153"/>
      <c r="H65" s="153"/>
      <c r="I65" s="153"/>
      <c r="J65" s="153">
        <v>36</v>
      </c>
      <c r="K65" s="153"/>
      <c r="L65" s="153"/>
      <c r="M65" s="153"/>
      <c r="N65" s="187"/>
      <c r="O65" s="224"/>
      <c r="P65" s="225"/>
      <c r="Q65" s="225"/>
      <c r="R65" s="225"/>
      <c r="S65" s="225"/>
      <c r="T65" s="225"/>
      <c r="U65" s="225"/>
      <c r="V65" s="225"/>
      <c r="W65" s="225"/>
      <c r="X65" s="225"/>
      <c r="Y65" s="226"/>
      <c r="Z65" s="224"/>
      <c r="AA65" s="225"/>
      <c r="AB65" s="160"/>
      <c r="AC65" s="156"/>
      <c r="AD65" s="156"/>
      <c r="AE65" s="160"/>
      <c r="AF65" s="160"/>
      <c r="AG65" s="160"/>
      <c r="AH65" s="160"/>
      <c r="AI65" s="160"/>
      <c r="AJ65" s="187"/>
      <c r="AK65" s="188"/>
      <c r="AL65" s="160"/>
      <c r="AM65" s="160"/>
      <c r="AN65" s="160"/>
      <c r="AO65" s="160"/>
      <c r="AP65" s="160"/>
      <c r="AQ65" s="160"/>
      <c r="AR65" s="160"/>
      <c r="AS65" s="160"/>
      <c r="AT65" s="187"/>
      <c r="AU65" s="188"/>
      <c r="AV65" s="160"/>
      <c r="AW65" s="160"/>
      <c r="AX65" s="160"/>
      <c r="AY65" s="160"/>
      <c r="AZ65" s="229"/>
      <c r="BA65" s="229"/>
      <c r="BB65" s="160"/>
      <c r="BC65" s="160"/>
      <c r="BD65" s="187"/>
      <c r="BE65" s="188"/>
      <c r="BF65" s="160"/>
      <c r="BG65" s="160"/>
      <c r="BH65" s="160"/>
      <c r="BI65" s="160"/>
      <c r="BJ65" s="160"/>
      <c r="BK65" s="160"/>
      <c r="BL65" s="160"/>
      <c r="BM65" s="160"/>
      <c r="BN65" s="185"/>
      <c r="BO65" s="152"/>
      <c r="BP65" s="172"/>
      <c r="BQ65" s="160"/>
      <c r="BR65" s="160"/>
      <c r="BS65" s="160"/>
      <c r="BT65" s="160"/>
      <c r="BU65" s="160"/>
      <c r="BV65" s="160"/>
      <c r="BW65" s="184"/>
      <c r="BX65" s="172"/>
      <c r="BY65" s="187"/>
      <c r="BZ65" s="188"/>
      <c r="CA65" s="160"/>
      <c r="CB65" s="160"/>
      <c r="CC65" s="160"/>
      <c r="CD65" s="160"/>
      <c r="CE65" s="160"/>
      <c r="CF65" s="160"/>
      <c r="CG65" s="160"/>
      <c r="CH65" s="160"/>
      <c r="CI65" s="160"/>
      <c r="CJ65" s="185">
        <v>36</v>
      </c>
      <c r="CK65" s="152">
        <v>36</v>
      </c>
      <c r="CL65" s="160"/>
      <c r="CM65" s="160"/>
      <c r="CN65" s="160"/>
      <c r="CO65" s="160"/>
      <c r="CP65" s="160"/>
      <c r="CQ65" s="160"/>
      <c r="CR65" s="184"/>
      <c r="CS65" s="281"/>
    </row>
    <row r="66" spans="1:130" ht="96" customHeight="1">
      <c r="A66" s="218" t="s">
        <v>157</v>
      </c>
      <c r="B66" s="219" t="s">
        <v>127</v>
      </c>
      <c r="C66" s="185">
        <v>368</v>
      </c>
      <c r="D66" s="152">
        <f t="shared" ref="D66:J66" si="132">SUM(D67:D69)</f>
        <v>356</v>
      </c>
      <c r="E66" s="152">
        <f t="shared" si="132"/>
        <v>20</v>
      </c>
      <c r="F66" s="152">
        <f t="shared" si="132"/>
        <v>32</v>
      </c>
      <c r="G66" s="152">
        <f t="shared" si="132"/>
        <v>32</v>
      </c>
      <c r="H66" s="152">
        <f t="shared" si="132"/>
        <v>0</v>
      </c>
      <c r="I66" s="152">
        <f t="shared" si="132"/>
        <v>0</v>
      </c>
      <c r="J66" s="152">
        <f t="shared" si="132"/>
        <v>324</v>
      </c>
      <c r="K66" s="152">
        <f t="shared" ref="K66" si="133">SUM(K67:K69)</f>
        <v>0</v>
      </c>
      <c r="L66" s="152">
        <f t="shared" ref="L66" si="134">SUM(L67:L69)</f>
        <v>0</v>
      </c>
      <c r="M66" s="152">
        <f t="shared" ref="M66" si="135">SUM(M67:M69)</f>
        <v>0</v>
      </c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182"/>
      <c r="AC66" s="182"/>
      <c r="AD66" s="182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5">
        <v>374</v>
      </c>
      <c r="BO66" s="152">
        <f t="shared" ref="BO66:BV66" si="136">BO67+BO68+BO69</f>
        <v>356</v>
      </c>
      <c r="BP66" s="152">
        <f t="shared" si="136"/>
        <v>32</v>
      </c>
      <c r="BQ66" s="152">
        <f t="shared" si="136"/>
        <v>0</v>
      </c>
      <c r="BR66" s="152">
        <f t="shared" si="136"/>
        <v>0</v>
      </c>
      <c r="BS66" s="152">
        <f t="shared" si="136"/>
        <v>0</v>
      </c>
      <c r="BT66" s="152">
        <f t="shared" si="136"/>
        <v>0</v>
      </c>
      <c r="BU66" s="152">
        <f t="shared" si="136"/>
        <v>0</v>
      </c>
      <c r="BV66" s="152">
        <f t="shared" si="136"/>
        <v>0</v>
      </c>
      <c r="BW66" s="152">
        <v>18</v>
      </c>
      <c r="BX66" s="207" t="s">
        <v>162</v>
      </c>
      <c r="BY66" s="185">
        <v>114</v>
      </c>
      <c r="BZ66" s="152">
        <f t="shared" ref="BZ66" si="137">BZ67+BZ68+BZ69</f>
        <v>0</v>
      </c>
      <c r="CA66" s="152">
        <f t="shared" ref="CA66" si="138">CA67+CA68+CA69</f>
        <v>0</v>
      </c>
      <c r="CB66" s="152">
        <f t="shared" ref="CB66" si="139">CB67+CB68+CB69</f>
        <v>0</v>
      </c>
      <c r="CC66" s="152">
        <f t="shared" ref="CC66" si="140">CC67+CC68+CC69</f>
        <v>0</v>
      </c>
      <c r="CD66" s="152">
        <f t="shared" ref="CD66" si="141">CD67+CD68+CD69</f>
        <v>0</v>
      </c>
      <c r="CE66" s="152">
        <v>0</v>
      </c>
      <c r="CF66" s="152">
        <f t="shared" ref="CF66" si="142">CF67+CF68+CF69</f>
        <v>0</v>
      </c>
      <c r="CG66" s="152">
        <f t="shared" ref="CG66" si="143">CG67+CG68+CG69</f>
        <v>0</v>
      </c>
      <c r="CH66" s="152">
        <v>0</v>
      </c>
      <c r="CI66" s="230">
        <v>0</v>
      </c>
      <c r="CJ66" s="220">
        <v>0</v>
      </c>
      <c r="CK66" s="152">
        <v>0</v>
      </c>
      <c r="CL66" s="152">
        <v>0</v>
      </c>
      <c r="CM66" s="152">
        <v>0</v>
      </c>
      <c r="CN66" s="152">
        <v>0</v>
      </c>
      <c r="CO66" s="152">
        <v>0</v>
      </c>
      <c r="CP66" s="152">
        <v>0</v>
      </c>
      <c r="CQ66" s="152">
        <v>0</v>
      </c>
      <c r="CR66" s="152">
        <v>0</v>
      </c>
      <c r="CS66" s="152">
        <v>0</v>
      </c>
    </row>
    <row r="67" spans="1:130" ht="39.75" customHeight="1">
      <c r="A67" s="203" t="s">
        <v>158</v>
      </c>
      <c r="B67" s="231" t="s">
        <v>161</v>
      </c>
      <c r="C67" s="151">
        <v>32</v>
      </c>
      <c r="D67" s="152">
        <v>32</v>
      </c>
      <c r="E67" s="153">
        <v>20</v>
      </c>
      <c r="F67" s="153">
        <v>32</v>
      </c>
      <c r="G67" s="153">
        <v>32</v>
      </c>
      <c r="H67" s="153">
        <f>Q67+AB67+AM67+AW67+BG67+BQ67+CB67+CM67</f>
        <v>0</v>
      </c>
      <c r="I67" s="153">
        <f>R67+AC67+AN67+AX67+BH67+BR67+CC67+CN67</f>
        <v>0</v>
      </c>
      <c r="J67" s="153">
        <v>0</v>
      </c>
      <c r="K67" s="153">
        <f t="shared" ref="K67" si="144">BT67</f>
        <v>0</v>
      </c>
      <c r="L67" s="153">
        <f>T67+AE67+AP67+AZ67+BJ67+BU67+CF67+CP67</f>
        <v>0</v>
      </c>
      <c r="M67" s="153">
        <f>U67+AF67</f>
        <v>0</v>
      </c>
      <c r="N67" s="187"/>
      <c r="O67" s="224"/>
      <c r="P67" s="225"/>
      <c r="Q67" s="225"/>
      <c r="R67" s="225"/>
      <c r="S67" s="225"/>
      <c r="T67" s="225"/>
      <c r="U67" s="225"/>
      <c r="V67" s="225"/>
      <c r="W67" s="225"/>
      <c r="X67" s="225"/>
      <c r="Y67" s="226"/>
      <c r="Z67" s="224"/>
      <c r="AA67" s="225"/>
      <c r="AB67" s="156"/>
      <c r="AC67" s="156"/>
      <c r="AD67" s="156"/>
      <c r="AE67" s="160"/>
      <c r="AF67" s="160"/>
      <c r="AG67" s="160"/>
      <c r="AH67" s="160"/>
      <c r="AI67" s="160"/>
      <c r="AJ67" s="187"/>
      <c r="AK67" s="188"/>
      <c r="AL67" s="160"/>
      <c r="AM67" s="160"/>
      <c r="AN67" s="160"/>
      <c r="AO67" s="160"/>
      <c r="AP67" s="160"/>
      <c r="AQ67" s="160"/>
      <c r="AR67" s="160"/>
      <c r="AS67" s="160"/>
      <c r="AT67" s="187"/>
      <c r="AU67" s="188"/>
      <c r="AV67" s="160"/>
      <c r="AW67" s="160"/>
      <c r="AX67" s="160"/>
      <c r="AY67" s="160"/>
      <c r="AZ67" s="229"/>
      <c r="BA67" s="229"/>
      <c r="BB67" s="160"/>
      <c r="BC67" s="160"/>
      <c r="BD67" s="187"/>
      <c r="BE67" s="188"/>
      <c r="BF67" s="160"/>
      <c r="BG67" s="160"/>
      <c r="BH67" s="160"/>
      <c r="BI67" s="160"/>
      <c r="BJ67" s="160"/>
      <c r="BK67" s="160"/>
      <c r="BL67" s="160"/>
      <c r="BM67" s="160"/>
      <c r="BN67" s="185">
        <v>32</v>
      </c>
      <c r="BO67" s="152">
        <v>32</v>
      </c>
      <c r="BP67" s="156">
        <v>32</v>
      </c>
      <c r="BQ67" s="160"/>
      <c r="BR67" s="160"/>
      <c r="BS67" s="160"/>
      <c r="BT67" s="160"/>
      <c r="BU67" s="160"/>
      <c r="BV67" s="160"/>
      <c r="BW67" s="184"/>
      <c r="BX67" s="196" t="s">
        <v>36</v>
      </c>
      <c r="BY67" s="185"/>
      <c r="BZ67" s="152"/>
      <c r="CA67" s="156"/>
      <c r="CB67" s="160"/>
      <c r="CC67" s="160"/>
      <c r="CD67" s="160"/>
      <c r="CE67" s="160"/>
      <c r="CF67" s="160"/>
      <c r="CG67" s="160"/>
      <c r="CH67" s="160"/>
      <c r="CI67" s="172"/>
      <c r="CJ67" s="187"/>
      <c r="CK67" s="188"/>
      <c r="CL67" s="160"/>
      <c r="CM67" s="160"/>
      <c r="CN67" s="160"/>
      <c r="CO67" s="160"/>
      <c r="CP67" s="160"/>
      <c r="CQ67" s="160"/>
      <c r="CR67" s="184"/>
      <c r="CS67" s="228"/>
    </row>
    <row r="68" spans="1:130" ht="18" customHeight="1">
      <c r="A68" s="203" t="s">
        <v>159</v>
      </c>
      <c r="B68" s="204" t="s">
        <v>39</v>
      </c>
      <c r="C68" s="151">
        <v>144</v>
      </c>
      <c r="D68" s="152">
        <v>144</v>
      </c>
      <c r="E68" s="153"/>
      <c r="F68" s="153"/>
      <c r="G68" s="153"/>
      <c r="H68" s="153"/>
      <c r="I68" s="153"/>
      <c r="J68" s="153">
        <v>144</v>
      </c>
      <c r="K68" s="153"/>
      <c r="L68" s="153"/>
      <c r="M68" s="153"/>
      <c r="N68" s="187"/>
      <c r="O68" s="224"/>
      <c r="P68" s="225"/>
      <c r="Q68" s="225"/>
      <c r="R68" s="225"/>
      <c r="S68" s="225"/>
      <c r="T68" s="225"/>
      <c r="U68" s="225"/>
      <c r="V68" s="225"/>
      <c r="W68" s="225"/>
      <c r="X68" s="225"/>
      <c r="Y68" s="226"/>
      <c r="Z68" s="224"/>
      <c r="AA68" s="225"/>
      <c r="AB68" s="156"/>
      <c r="AC68" s="156"/>
      <c r="AD68" s="156"/>
      <c r="AE68" s="160"/>
      <c r="AF68" s="160"/>
      <c r="AG68" s="160"/>
      <c r="AH68" s="160"/>
      <c r="AI68" s="160"/>
      <c r="AJ68" s="187"/>
      <c r="AK68" s="188"/>
      <c r="AL68" s="160"/>
      <c r="AM68" s="160"/>
      <c r="AN68" s="160"/>
      <c r="AO68" s="160"/>
      <c r="AP68" s="160"/>
      <c r="AQ68" s="160"/>
      <c r="AR68" s="160"/>
      <c r="AS68" s="160"/>
      <c r="AT68" s="187"/>
      <c r="AU68" s="188"/>
      <c r="AV68" s="160"/>
      <c r="AW68" s="160"/>
      <c r="AX68" s="160"/>
      <c r="AY68" s="160"/>
      <c r="AZ68" s="229"/>
      <c r="BA68" s="229"/>
      <c r="BB68" s="160"/>
      <c r="BC68" s="160"/>
      <c r="BD68" s="187"/>
      <c r="BE68" s="188"/>
      <c r="BF68" s="160"/>
      <c r="BG68" s="160"/>
      <c r="BH68" s="160"/>
      <c r="BI68" s="160"/>
      <c r="BJ68" s="160"/>
      <c r="BK68" s="160"/>
      <c r="BL68" s="160"/>
      <c r="BM68" s="160"/>
      <c r="BN68" s="185">
        <v>144</v>
      </c>
      <c r="BO68" s="152">
        <v>144</v>
      </c>
      <c r="BP68" s="160"/>
      <c r="BQ68" s="160"/>
      <c r="BR68" s="160"/>
      <c r="BS68" s="160"/>
      <c r="BT68" s="160"/>
      <c r="BU68" s="160"/>
      <c r="BV68" s="160"/>
      <c r="BW68" s="184"/>
      <c r="BX68" s="276" t="s">
        <v>36</v>
      </c>
      <c r="BY68" s="185"/>
      <c r="BZ68" s="152"/>
      <c r="CA68" s="172"/>
      <c r="CB68" s="160"/>
      <c r="CC68" s="160"/>
      <c r="CD68" s="160"/>
      <c r="CE68" s="160"/>
      <c r="CF68" s="160"/>
      <c r="CG68" s="160"/>
      <c r="CH68" s="160"/>
      <c r="CI68" s="232"/>
      <c r="CJ68" s="187"/>
      <c r="CK68" s="188"/>
      <c r="CL68" s="160"/>
      <c r="CM68" s="160"/>
      <c r="CN68" s="160"/>
      <c r="CO68" s="160"/>
      <c r="CP68" s="160"/>
      <c r="CQ68" s="160"/>
      <c r="CR68" s="184"/>
      <c r="CS68" s="228"/>
    </row>
    <row r="69" spans="1:130" ht="26.25" customHeight="1">
      <c r="A69" s="203" t="s">
        <v>160</v>
      </c>
      <c r="B69" s="204" t="s">
        <v>40</v>
      </c>
      <c r="C69" s="151">
        <v>180</v>
      </c>
      <c r="D69" s="152">
        <v>180</v>
      </c>
      <c r="E69" s="153"/>
      <c r="F69" s="153"/>
      <c r="G69" s="153"/>
      <c r="H69" s="153"/>
      <c r="I69" s="153"/>
      <c r="J69" s="153">
        <v>180</v>
      </c>
      <c r="K69" s="153"/>
      <c r="L69" s="153"/>
      <c r="M69" s="153"/>
      <c r="N69" s="187"/>
      <c r="O69" s="224"/>
      <c r="P69" s="225"/>
      <c r="Q69" s="225"/>
      <c r="R69" s="225"/>
      <c r="S69" s="225"/>
      <c r="T69" s="225"/>
      <c r="U69" s="225"/>
      <c r="V69" s="225"/>
      <c r="W69" s="225"/>
      <c r="X69" s="225"/>
      <c r="Y69" s="226"/>
      <c r="Z69" s="224"/>
      <c r="AA69" s="225"/>
      <c r="AB69" s="156"/>
      <c r="AC69" s="156"/>
      <c r="AD69" s="156"/>
      <c r="AE69" s="160"/>
      <c r="AF69" s="160"/>
      <c r="AG69" s="160"/>
      <c r="AH69" s="160"/>
      <c r="AI69" s="160"/>
      <c r="AJ69" s="187"/>
      <c r="AK69" s="188"/>
      <c r="AL69" s="160"/>
      <c r="AM69" s="160"/>
      <c r="AN69" s="160"/>
      <c r="AO69" s="160"/>
      <c r="AP69" s="160"/>
      <c r="AQ69" s="160"/>
      <c r="AR69" s="160"/>
      <c r="AS69" s="160"/>
      <c r="AT69" s="187"/>
      <c r="AU69" s="188"/>
      <c r="AV69" s="160"/>
      <c r="AW69" s="160"/>
      <c r="AX69" s="160"/>
      <c r="AY69" s="160"/>
      <c r="AZ69" s="229"/>
      <c r="BA69" s="229"/>
      <c r="BB69" s="160"/>
      <c r="BC69" s="160"/>
      <c r="BD69" s="187"/>
      <c r="BE69" s="188"/>
      <c r="BF69" s="160"/>
      <c r="BG69" s="160"/>
      <c r="BH69" s="160"/>
      <c r="BI69" s="160"/>
      <c r="BJ69" s="160"/>
      <c r="BK69" s="160"/>
      <c r="BL69" s="160"/>
      <c r="BM69" s="160"/>
      <c r="BN69" s="185">
        <v>180</v>
      </c>
      <c r="BO69" s="152">
        <v>180</v>
      </c>
      <c r="BP69" s="160"/>
      <c r="BQ69" s="160"/>
      <c r="BR69" s="160"/>
      <c r="BS69" s="160"/>
      <c r="BT69" s="160"/>
      <c r="BU69" s="160"/>
      <c r="BV69" s="160"/>
      <c r="BW69" s="184"/>
      <c r="BX69" s="277"/>
      <c r="BY69" s="185"/>
      <c r="BZ69" s="152"/>
      <c r="CA69" s="172"/>
      <c r="CB69" s="160"/>
      <c r="CC69" s="160"/>
      <c r="CD69" s="160"/>
      <c r="CE69" s="160"/>
      <c r="CF69" s="160"/>
      <c r="CG69" s="160"/>
      <c r="CH69" s="160"/>
      <c r="CI69" s="160"/>
      <c r="CJ69" s="187"/>
      <c r="CK69" s="188"/>
      <c r="CL69" s="160"/>
      <c r="CM69" s="160"/>
      <c r="CN69" s="160"/>
      <c r="CO69" s="160"/>
      <c r="CP69" s="160"/>
      <c r="CQ69" s="160"/>
      <c r="CR69" s="184"/>
      <c r="CS69" s="228"/>
    </row>
    <row r="70" spans="1:130" ht="18.75">
      <c r="A70" s="68" t="s">
        <v>86</v>
      </c>
      <c r="B70" s="69" t="s">
        <v>87</v>
      </c>
      <c r="C70" s="24">
        <v>144</v>
      </c>
      <c r="D70" s="25">
        <v>144</v>
      </c>
      <c r="E70" s="26"/>
      <c r="F70" s="26"/>
      <c r="G70" s="26"/>
      <c r="H70" s="26"/>
      <c r="I70" s="26"/>
      <c r="J70" s="26">
        <v>144</v>
      </c>
      <c r="K70" s="26"/>
      <c r="L70" s="26"/>
      <c r="M70" s="26"/>
      <c r="N70" s="36"/>
      <c r="O70" s="89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9"/>
      <c r="AA70" s="90"/>
      <c r="AB70" s="28"/>
      <c r="AC70" s="28"/>
      <c r="AD70" s="28"/>
      <c r="AE70" s="31"/>
      <c r="AF70" s="31"/>
      <c r="AG70" s="31"/>
      <c r="AH70" s="31"/>
      <c r="AI70" s="31"/>
      <c r="AJ70" s="36"/>
      <c r="AK70" s="37"/>
      <c r="AL70" s="31"/>
      <c r="AM70" s="31"/>
      <c r="AN70" s="31"/>
      <c r="AO70" s="31"/>
      <c r="AP70" s="31"/>
      <c r="AQ70" s="31"/>
      <c r="AR70" s="31"/>
      <c r="AS70" s="31"/>
      <c r="AT70" s="36"/>
      <c r="AU70" s="37"/>
      <c r="AV70" s="31"/>
      <c r="AW70" s="31"/>
      <c r="AX70" s="31"/>
      <c r="AY70" s="31"/>
      <c r="AZ70" s="92"/>
      <c r="BA70" s="92"/>
      <c r="BB70" s="31"/>
      <c r="BC70" s="31"/>
      <c r="BD70" s="36"/>
      <c r="BE70" s="37"/>
      <c r="BF70" s="31"/>
      <c r="BG70" s="31"/>
      <c r="BH70" s="31"/>
      <c r="BI70" s="31"/>
      <c r="BJ70" s="31"/>
      <c r="BK70" s="31"/>
      <c r="BL70" s="31"/>
      <c r="BM70" s="31"/>
      <c r="BN70" s="36"/>
      <c r="BO70" s="37"/>
      <c r="BP70" s="31"/>
      <c r="BQ70" s="31"/>
      <c r="BR70" s="31"/>
      <c r="BS70" s="31"/>
      <c r="BT70" s="31"/>
      <c r="BU70" s="31"/>
      <c r="BV70" s="31"/>
      <c r="BW70" s="50"/>
      <c r="BX70" s="50"/>
      <c r="BY70" s="39"/>
      <c r="BZ70" s="25"/>
      <c r="CA70" s="31"/>
      <c r="CB70" s="31"/>
      <c r="CC70" s="31"/>
      <c r="CD70" s="31"/>
      <c r="CE70" s="31"/>
      <c r="CF70" s="31"/>
      <c r="CG70" s="31"/>
      <c r="CH70" s="31"/>
      <c r="CI70" s="31"/>
      <c r="CJ70" s="39"/>
      <c r="CK70" s="25"/>
      <c r="CL70" s="34"/>
      <c r="CM70" s="31"/>
      <c r="CN70" s="31"/>
      <c r="CO70" s="31"/>
      <c r="CP70" s="31"/>
      <c r="CQ70" s="31"/>
      <c r="CR70" s="31"/>
      <c r="CS70" s="31"/>
    </row>
    <row r="71" spans="1:130" ht="22.9" customHeight="1">
      <c r="A71" s="303" t="s">
        <v>95</v>
      </c>
      <c r="B71" s="305" t="s">
        <v>31</v>
      </c>
      <c r="C71" s="307"/>
      <c r="D71" s="25">
        <v>252</v>
      </c>
      <c r="E71" s="26"/>
      <c r="F71" s="26"/>
      <c r="G71" s="26"/>
      <c r="H71" s="26"/>
      <c r="I71" s="26"/>
      <c r="J71" s="26"/>
      <c r="K71" s="26"/>
      <c r="L71" s="26"/>
      <c r="M71" s="26"/>
      <c r="N71" s="36"/>
      <c r="O71" s="25"/>
      <c r="P71" s="90"/>
      <c r="Q71" s="90"/>
      <c r="R71" s="90"/>
      <c r="S71" s="90"/>
      <c r="T71" s="90"/>
      <c r="U71" s="90"/>
      <c r="V71" s="90"/>
      <c r="W71" s="90"/>
      <c r="X71" s="90"/>
      <c r="Y71" s="25">
        <v>72</v>
      </c>
      <c r="Z71" s="25"/>
      <c r="AA71" s="34"/>
      <c r="AB71" s="90"/>
      <c r="AC71" s="90"/>
      <c r="AD71" s="90"/>
      <c r="AE71" s="31"/>
      <c r="AF71" s="31"/>
      <c r="AG71" s="31"/>
      <c r="AH71" s="31"/>
      <c r="AI71" s="31"/>
      <c r="AJ71" s="25">
        <v>36</v>
      </c>
      <c r="AK71" s="25"/>
      <c r="AL71" s="34"/>
      <c r="AM71" s="31"/>
      <c r="AN71" s="31"/>
      <c r="AO71" s="31"/>
      <c r="AP71" s="31"/>
      <c r="AQ71" s="31"/>
      <c r="AR71" s="31"/>
      <c r="AS71" s="31"/>
      <c r="AT71" s="36"/>
      <c r="AU71" s="25">
        <v>36</v>
      </c>
      <c r="AV71" s="34"/>
      <c r="AW71" s="31"/>
      <c r="AX71" s="31"/>
      <c r="AY71" s="31"/>
      <c r="AZ71" s="92"/>
      <c r="BA71" s="92"/>
      <c r="BB71" s="31"/>
      <c r="BC71" s="31"/>
      <c r="BD71" s="36"/>
      <c r="BE71" s="25">
        <v>36</v>
      </c>
      <c r="BF71" s="28"/>
      <c r="BG71" s="31"/>
      <c r="BH71" s="31"/>
      <c r="BI71" s="31"/>
      <c r="BJ71" s="31"/>
      <c r="BK71" s="31"/>
      <c r="BL71" s="31"/>
      <c r="BM71" s="31"/>
      <c r="BN71" s="36"/>
      <c r="BO71" s="25"/>
      <c r="BP71" s="28"/>
      <c r="BQ71" s="31"/>
      <c r="BR71" s="31"/>
      <c r="BS71" s="31"/>
      <c r="BT71" s="31"/>
      <c r="BU71" s="31"/>
      <c r="BV71" s="31"/>
      <c r="BW71" s="50"/>
      <c r="BX71" s="50"/>
      <c r="BY71" s="39"/>
      <c r="BZ71" s="25"/>
      <c r="CA71" s="28"/>
      <c r="CB71" s="31"/>
      <c r="CC71" s="31"/>
      <c r="CD71" s="31"/>
      <c r="CE71" s="31"/>
      <c r="CF71" s="31"/>
      <c r="CG71" s="31"/>
      <c r="CH71" s="31"/>
      <c r="CI71" s="31"/>
      <c r="CJ71" s="36"/>
      <c r="CK71" s="25">
        <v>36</v>
      </c>
      <c r="CL71" s="34"/>
      <c r="CM71" s="51"/>
      <c r="CN71" s="51"/>
      <c r="CO71" s="51"/>
      <c r="CP71" s="51"/>
      <c r="CQ71" s="51"/>
      <c r="CR71" s="50"/>
      <c r="CS71" s="93"/>
    </row>
    <row r="72" spans="1:130" ht="18.75">
      <c r="A72" s="304"/>
      <c r="B72" s="306"/>
      <c r="C72" s="308"/>
      <c r="D72" s="25" t="s">
        <v>94</v>
      </c>
      <c r="E72" s="31"/>
      <c r="F72" s="94"/>
      <c r="G72" s="31"/>
      <c r="H72" s="31"/>
      <c r="I72" s="31"/>
      <c r="J72" s="31"/>
      <c r="K72" s="31"/>
      <c r="L72" s="31"/>
      <c r="M72" s="31"/>
      <c r="N72" s="36"/>
      <c r="O72" s="25"/>
      <c r="P72" s="90"/>
      <c r="Q72" s="90"/>
      <c r="R72" s="90"/>
      <c r="S72" s="90"/>
      <c r="T72" s="90"/>
      <c r="U72" s="90"/>
      <c r="V72" s="90"/>
      <c r="W72" s="90"/>
      <c r="X72" s="90"/>
      <c r="Y72" s="25" t="s">
        <v>57</v>
      </c>
      <c r="Z72" s="25"/>
      <c r="AA72" s="34"/>
      <c r="AB72" s="90"/>
      <c r="AC72" s="90"/>
      <c r="AD72" s="90"/>
      <c r="AE72" s="31"/>
      <c r="AF72" s="31"/>
      <c r="AG72" s="31"/>
      <c r="AH72" s="31"/>
      <c r="AI72" s="31"/>
      <c r="AJ72" s="25" t="s">
        <v>55</v>
      </c>
      <c r="AK72" s="25"/>
      <c r="AL72" s="34"/>
      <c r="AM72" s="31"/>
      <c r="AN72" s="31"/>
      <c r="AO72" s="31"/>
      <c r="AP72" s="31"/>
      <c r="AQ72" s="31"/>
      <c r="AR72" s="31"/>
      <c r="AS72" s="31"/>
      <c r="AT72" s="36"/>
      <c r="AU72" s="25" t="s">
        <v>55</v>
      </c>
      <c r="AV72" s="34"/>
      <c r="AW72" s="31"/>
      <c r="AX72" s="31"/>
      <c r="AY72" s="31"/>
      <c r="AZ72" s="92"/>
      <c r="BA72" s="92"/>
      <c r="BB72" s="31"/>
      <c r="BC72" s="31"/>
      <c r="BD72" s="36"/>
      <c r="BE72" s="25" t="s">
        <v>55</v>
      </c>
      <c r="BF72" s="34"/>
      <c r="BG72" s="31"/>
      <c r="BH72" s="31"/>
      <c r="BI72" s="31"/>
      <c r="BJ72" s="31"/>
      <c r="BK72" s="31"/>
      <c r="BL72" s="31"/>
      <c r="BM72" s="31"/>
      <c r="BN72" s="36"/>
      <c r="BO72" s="25"/>
      <c r="BP72" s="34"/>
      <c r="BQ72" s="31"/>
      <c r="BR72" s="31"/>
      <c r="BS72" s="31"/>
      <c r="BT72" s="31"/>
      <c r="BU72" s="31"/>
      <c r="BV72" s="31"/>
      <c r="BW72" s="50"/>
      <c r="BX72" s="50"/>
      <c r="BY72" s="39"/>
      <c r="BZ72" s="25"/>
      <c r="CA72" s="34"/>
      <c r="CB72" s="31"/>
      <c r="CC72" s="31"/>
      <c r="CD72" s="31"/>
      <c r="CE72" s="31"/>
      <c r="CF72" s="31"/>
      <c r="CG72" s="31"/>
      <c r="CH72" s="31"/>
      <c r="CI72" s="31"/>
      <c r="CJ72" s="36"/>
      <c r="CK72" s="25" t="s">
        <v>55</v>
      </c>
      <c r="CL72" s="34"/>
      <c r="CM72" s="51"/>
      <c r="CN72" s="51"/>
      <c r="CO72" s="51"/>
      <c r="CP72" s="51"/>
      <c r="CQ72" s="51"/>
      <c r="CR72" s="50"/>
      <c r="CS72" s="93"/>
    </row>
    <row r="73" spans="1:130" ht="37.5">
      <c r="A73" s="95" t="s">
        <v>96</v>
      </c>
      <c r="B73" s="96" t="s">
        <v>20</v>
      </c>
      <c r="C73" s="39">
        <v>216</v>
      </c>
      <c r="D73" s="25" t="s">
        <v>56</v>
      </c>
      <c r="E73" s="50"/>
      <c r="F73" s="94"/>
      <c r="G73" s="50"/>
      <c r="H73" s="50"/>
      <c r="I73" s="50"/>
      <c r="J73" s="50"/>
      <c r="K73" s="50"/>
      <c r="L73" s="50"/>
      <c r="M73" s="50"/>
      <c r="N73" s="39"/>
      <c r="O73" s="30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34"/>
      <c r="AB73" s="97"/>
      <c r="AC73" s="97"/>
      <c r="AD73" s="97"/>
      <c r="AE73" s="71"/>
      <c r="AF73" s="71"/>
      <c r="AG73" s="71"/>
      <c r="AH73" s="71"/>
      <c r="AI73" s="71"/>
      <c r="AJ73" s="100"/>
      <c r="AK73" s="101"/>
      <c r="AL73" s="34"/>
      <c r="AM73" s="71"/>
      <c r="AN73" s="71"/>
      <c r="AO73" s="71"/>
      <c r="AP73" s="71"/>
      <c r="AQ73" s="71"/>
      <c r="AR73" s="71"/>
      <c r="AS73" s="71"/>
      <c r="AT73" s="100"/>
      <c r="AU73" s="101"/>
      <c r="AV73" s="34"/>
      <c r="AW73" s="31"/>
      <c r="AX73" s="31"/>
      <c r="AY73" s="31"/>
      <c r="AZ73" s="71"/>
      <c r="BA73" s="71"/>
      <c r="BB73" s="71"/>
      <c r="BC73" s="71"/>
      <c r="BD73" s="100"/>
      <c r="BE73" s="101"/>
      <c r="BF73" s="34"/>
      <c r="BG73" s="31"/>
      <c r="BH73" s="31"/>
      <c r="BI73" s="31"/>
      <c r="BJ73" s="71"/>
      <c r="BK73" s="71"/>
      <c r="BL73" s="71"/>
      <c r="BM73" s="71"/>
      <c r="BN73" s="100"/>
      <c r="BO73" s="101"/>
      <c r="BP73" s="34"/>
      <c r="BQ73" s="71"/>
      <c r="BR73" s="71"/>
      <c r="BS73" s="71"/>
      <c r="BT73" s="71"/>
      <c r="BU73" s="71"/>
      <c r="BV73" s="71"/>
      <c r="BW73" s="71"/>
      <c r="BX73" s="102"/>
      <c r="BY73" s="100"/>
      <c r="BZ73" s="101"/>
      <c r="CA73" s="34"/>
      <c r="CB73" s="71"/>
      <c r="CC73" s="71"/>
      <c r="CD73" s="71"/>
      <c r="CE73" s="71"/>
      <c r="CF73" s="71"/>
      <c r="CG73" s="71"/>
      <c r="CH73" s="71"/>
      <c r="CI73" s="71"/>
      <c r="CJ73" s="100"/>
      <c r="CK73" s="103"/>
      <c r="CL73" s="34"/>
      <c r="CM73" s="71"/>
      <c r="CN73" s="71"/>
      <c r="CO73" s="71"/>
      <c r="CP73" s="71"/>
      <c r="CQ73" s="71"/>
      <c r="CR73" s="35"/>
      <c r="CS73" s="104"/>
    </row>
    <row r="74" spans="1:130" s="5" customFormat="1" ht="43.5" customHeight="1">
      <c r="A74" s="105"/>
      <c r="B74" s="106" t="s">
        <v>21</v>
      </c>
      <c r="C74" s="16">
        <f t="shared" ref="C74:M74" si="145">C9+C26+C32+C36+C48+C70</f>
        <v>5724</v>
      </c>
      <c r="D74" s="16">
        <f t="shared" si="145"/>
        <v>5472</v>
      </c>
      <c r="E74" s="25">
        <f t="shared" si="145"/>
        <v>1238</v>
      </c>
      <c r="F74" s="25">
        <f t="shared" si="145"/>
        <v>4296</v>
      </c>
      <c r="G74" s="25">
        <f t="shared" si="145"/>
        <v>2436</v>
      </c>
      <c r="H74" s="25">
        <f t="shared" si="145"/>
        <v>10</v>
      </c>
      <c r="I74" s="25">
        <f t="shared" si="145"/>
        <v>0</v>
      </c>
      <c r="J74" s="25">
        <f t="shared" si="145"/>
        <v>2694</v>
      </c>
      <c r="K74" s="25">
        <f t="shared" si="145"/>
        <v>30</v>
      </c>
      <c r="L74" s="25">
        <f t="shared" si="145"/>
        <v>56</v>
      </c>
      <c r="M74" s="25">
        <f t="shared" si="145"/>
        <v>0</v>
      </c>
      <c r="N74" s="27">
        <v>612</v>
      </c>
      <c r="O74" s="27">
        <v>612</v>
      </c>
      <c r="P74" s="30">
        <f t="shared" ref="P74:V74" si="146">P9+P26+P32+P36+P48</f>
        <v>416</v>
      </c>
      <c r="Q74" s="30">
        <f t="shared" si="146"/>
        <v>0</v>
      </c>
      <c r="R74" s="30">
        <f t="shared" si="146"/>
        <v>0</v>
      </c>
      <c r="S74" s="30">
        <f t="shared" si="146"/>
        <v>186</v>
      </c>
      <c r="T74" s="30">
        <f t="shared" si="146"/>
        <v>0</v>
      </c>
      <c r="U74" s="30">
        <f t="shared" si="146"/>
        <v>18</v>
      </c>
      <c r="V74" s="30">
        <f t="shared" si="146"/>
        <v>0</v>
      </c>
      <c r="W74" s="30">
        <f>W9+W26+W32+W36+W48</f>
        <v>0</v>
      </c>
      <c r="X74" s="30"/>
      <c r="Y74" s="27">
        <v>864</v>
      </c>
      <c r="Z74" s="30">
        <v>792</v>
      </c>
      <c r="AA74" s="30">
        <f t="shared" ref="AA74:AH74" si="147">AA9+AA26+AA32+AA36+AA48</f>
        <v>532</v>
      </c>
      <c r="AB74" s="30">
        <f t="shared" si="147"/>
        <v>0</v>
      </c>
      <c r="AC74" s="30">
        <f t="shared" si="147"/>
        <v>0</v>
      </c>
      <c r="AD74" s="30">
        <f t="shared" si="147"/>
        <v>234</v>
      </c>
      <c r="AE74" s="30">
        <f t="shared" si="147"/>
        <v>0</v>
      </c>
      <c r="AF74" s="30">
        <f t="shared" si="147"/>
        <v>18</v>
      </c>
      <c r="AG74" s="30">
        <f t="shared" si="147"/>
        <v>0</v>
      </c>
      <c r="AH74" s="30">
        <f t="shared" si="147"/>
        <v>72</v>
      </c>
      <c r="AI74" s="30"/>
      <c r="AJ74" s="27">
        <v>612</v>
      </c>
      <c r="AK74" s="107">
        <v>576</v>
      </c>
      <c r="AL74" s="30">
        <f t="shared" ref="AL74:AR74" si="148">AL9+AL26+AL32+AL36+AL48</f>
        <v>248</v>
      </c>
      <c r="AM74" s="30">
        <f t="shared" si="148"/>
        <v>10</v>
      </c>
      <c r="AN74" s="30">
        <f t="shared" si="148"/>
        <v>0</v>
      </c>
      <c r="AO74" s="30">
        <f t="shared" si="148"/>
        <v>282</v>
      </c>
      <c r="AP74" s="30">
        <f t="shared" si="148"/>
        <v>4</v>
      </c>
      <c r="AQ74" s="30">
        <f t="shared" si="148"/>
        <v>32</v>
      </c>
      <c r="AR74" s="30">
        <f t="shared" si="148"/>
        <v>36</v>
      </c>
      <c r="AS74" s="30"/>
      <c r="AT74" s="27">
        <v>864</v>
      </c>
      <c r="AU74" s="107">
        <v>828</v>
      </c>
      <c r="AV74" s="30">
        <f t="shared" ref="AV74:BB74" si="149">AV9+AV26+AV32+AV36+AV48</f>
        <v>446</v>
      </c>
      <c r="AW74" s="30">
        <f t="shared" si="149"/>
        <v>0</v>
      </c>
      <c r="AX74" s="30">
        <f t="shared" si="149"/>
        <v>0</v>
      </c>
      <c r="AY74" s="30">
        <f t="shared" si="149"/>
        <v>338</v>
      </c>
      <c r="AZ74" s="30">
        <f t="shared" si="149"/>
        <v>4</v>
      </c>
      <c r="BA74" s="30">
        <f t="shared" si="149"/>
        <v>44</v>
      </c>
      <c r="BB74" s="30">
        <f t="shared" si="149"/>
        <v>36</v>
      </c>
      <c r="BC74" s="30"/>
      <c r="BD74" s="27">
        <v>612</v>
      </c>
      <c r="BE74" s="107">
        <v>576</v>
      </c>
      <c r="BF74" s="30">
        <f t="shared" ref="BF74:BL74" si="150">BF9+BF26+BF32+BF36+BF48</f>
        <v>262</v>
      </c>
      <c r="BG74" s="30">
        <f t="shared" si="150"/>
        <v>0</v>
      </c>
      <c r="BH74" s="30">
        <f t="shared" si="150"/>
        <v>0</v>
      </c>
      <c r="BI74" s="30">
        <f t="shared" si="150"/>
        <v>310</v>
      </c>
      <c r="BJ74" s="30">
        <f t="shared" si="150"/>
        <v>4</v>
      </c>
      <c r="BK74" s="30">
        <f t="shared" si="150"/>
        <v>32</v>
      </c>
      <c r="BL74" s="30">
        <f t="shared" si="150"/>
        <v>36</v>
      </c>
      <c r="BM74" s="30"/>
      <c r="BN74" s="27">
        <v>576</v>
      </c>
      <c r="BO74" s="107">
        <v>540</v>
      </c>
      <c r="BP74" s="30">
        <f t="shared" ref="BP74:BW74" si="151">BP9+BP26+BP32+BP36+BP48</f>
        <v>254</v>
      </c>
      <c r="BQ74" s="30">
        <f t="shared" si="151"/>
        <v>0</v>
      </c>
      <c r="BR74" s="30">
        <f t="shared" si="151"/>
        <v>0</v>
      </c>
      <c r="BS74" s="30">
        <f t="shared" si="151"/>
        <v>208</v>
      </c>
      <c r="BT74" s="30">
        <f t="shared" si="151"/>
        <v>30</v>
      </c>
      <c r="BU74" s="30">
        <f t="shared" si="151"/>
        <v>18</v>
      </c>
      <c r="BV74" s="30">
        <f t="shared" si="151"/>
        <v>30</v>
      </c>
      <c r="BW74" s="30">
        <f t="shared" si="151"/>
        <v>36</v>
      </c>
      <c r="BX74" s="30"/>
      <c r="BY74" s="27">
        <v>576</v>
      </c>
      <c r="BZ74" s="107">
        <v>576</v>
      </c>
      <c r="CA74" s="30">
        <f>CA9+CA26+CA32+CA36+CA48</f>
        <v>286</v>
      </c>
      <c r="CB74" s="30">
        <f>CB9+CB26+CB32+CB36+CB48</f>
        <v>0</v>
      </c>
      <c r="CC74" s="30">
        <f>CC9+CC26+CC32+CC36+CC48</f>
        <v>0</v>
      </c>
      <c r="CD74" s="30">
        <f>CD9+CD26+CD32+CD36+CD48</f>
        <v>182</v>
      </c>
      <c r="CE74" s="30"/>
      <c r="CF74" s="30">
        <f>CF9+CF26+CF32+CF36+CF48</f>
        <v>26</v>
      </c>
      <c r="CG74" s="30">
        <f>CG9+CG26+CG32+CG36+CG48</f>
        <v>32</v>
      </c>
      <c r="CH74" s="30">
        <f>CH9+CH26+CH32+CH36+CH48</f>
        <v>0</v>
      </c>
      <c r="CI74" s="30"/>
      <c r="CJ74" s="27">
        <v>36</v>
      </c>
      <c r="CK74" s="107">
        <v>36</v>
      </c>
      <c r="CL74" s="30">
        <f t="shared" ref="CL74:CR74" si="152">CL9+CL26+CL32+CL36+CL48+CL70</f>
        <v>0</v>
      </c>
      <c r="CM74" s="30">
        <f t="shared" si="152"/>
        <v>0</v>
      </c>
      <c r="CN74" s="30">
        <f t="shared" si="152"/>
        <v>0</v>
      </c>
      <c r="CO74" s="30">
        <f t="shared" si="152"/>
        <v>0</v>
      </c>
      <c r="CP74" s="30">
        <f t="shared" si="152"/>
        <v>0</v>
      </c>
      <c r="CQ74" s="30">
        <f t="shared" si="152"/>
        <v>0</v>
      </c>
      <c r="CR74" s="30">
        <f t="shared" si="152"/>
        <v>36</v>
      </c>
      <c r="CS74" s="108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</row>
    <row r="75" spans="1:130" s="5" customFormat="1" ht="27" customHeight="1">
      <c r="A75" s="105"/>
      <c r="B75" s="106" t="s">
        <v>58</v>
      </c>
      <c r="C75" s="76">
        <f>SUM(C9,C26,C32,C36,C48,C70,C73)</f>
        <v>5940</v>
      </c>
      <c r="D75" s="34"/>
      <c r="E75" s="267"/>
      <c r="F75" s="268"/>
      <c r="G75" s="268"/>
      <c r="H75" s="268"/>
      <c r="I75" s="268"/>
      <c r="J75" s="268"/>
      <c r="K75" s="268"/>
      <c r="L75" s="268"/>
      <c r="M75" s="269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59"/>
      <c r="BT75" s="259"/>
      <c r="BU75" s="259"/>
      <c r="BV75" s="259"/>
      <c r="BW75" s="259"/>
      <c r="BX75" s="259"/>
      <c r="BY75" s="259"/>
      <c r="BZ75" s="259"/>
      <c r="CA75" s="259"/>
      <c r="CB75" s="259"/>
      <c r="CC75" s="259"/>
      <c r="CD75" s="259"/>
      <c r="CE75" s="259"/>
      <c r="CF75" s="259"/>
      <c r="CG75" s="259"/>
      <c r="CH75" s="259"/>
      <c r="CI75" s="259"/>
      <c r="CJ75" s="259"/>
      <c r="CK75" s="259"/>
      <c r="CL75" s="259"/>
      <c r="CM75" s="259"/>
      <c r="CN75" s="259"/>
      <c r="CO75" s="259"/>
      <c r="CP75" s="259"/>
      <c r="CQ75" s="259"/>
      <c r="CR75" s="259"/>
      <c r="CS75" s="260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</row>
    <row r="76" spans="1:130" s="6" customFormat="1" ht="23.25" customHeight="1">
      <c r="A76" s="105"/>
      <c r="B76" s="138" t="s">
        <v>51</v>
      </c>
      <c r="C76" s="34"/>
      <c r="D76" s="34">
        <f>D9+D26+D32+D36+SUM(D51:D55,D59:D59,D63:D63,D67)</f>
        <v>4500</v>
      </c>
      <c r="E76" s="270"/>
      <c r="F76" s="271"/>
      <c r="G76" s="271"/>
      <c r="H76" s="271"/>
      <c r="I76" s="271"/>
      <c r="J76" s="271"/>
      <c r="K76" s="271"/>
      <c r="L76" s="271"/>
      <c r="M76" s="272"/>
      <c r="N76" s="261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2"/>
      <c r="BI76" s="262"/>
      <c r="BJ76" s="262"/>
      <c r="BK76" s="262"/>
      <c r="BL76" s="262"/>
      <c r="BM76" s="262"/>
      <c r="BN76" s="262"/>
      <c r="BO76" s="262"/>
      <c r="BP76" s="262"/>
      <c r="BQ76" s="262"/>
      <c r="BR76" s="262"/>
      <c r="BS76" s="262"/>
      <c r="BT76" s="262"/>
      <c r="BU76" s="262"/>
      <c r="BV76" s="262"/>
      <c r="BW76" s="262"/>
      <c r="BX76" s="262"/>
      <c r="BY76" s="262"/>
      <c r="BZ76" s="262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2"/>
      <c r="CL76" s="262"/>
      <c r="CM76" s="262"/>
      <c r="CN76" s="262"/>
      <c r="CO76" s="262"/>
      <c r="CP76" s="262"/>
      <c r="CQ76" s="262"/>
      <c r="CR76" s="262"/>
      <c r="CS76" s="263"/>
    </row>
    <row r="77" spans="1:130" s="6" customFormat="1" ht="37.5" customHeight="1">
      <c r="A77" s="105"/>
      <c r="B77" s="137" t="s">
        <v>92</v>
      </c>
      <c r="C77" s="34"/>
      <c r="D77" s="34">
        <f>D56+D57+D60+D61+D64+D65+D68+D69</f>
        <v>828</v>
      </c>
      <c r="E77" s="270"/>
      <c r="F77" s="271"/>
      <c r="G77" s="271"/>
      <c r="H77" s="271"/>
      <c r="I77" s="271"/>
      <c r="J77" s="271"/>
      <c r="K77" s="271"/>
      <c r="L77" s="271"/>
      <c r="M77" s="272"/>
      <c r="N77" s="261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2"/>
      <c r="CL77" s="262"/>
      <c r="CM77" s="262"/>
      <c r="CN77" s="262"/>
      <c r="CO77" s="262"/>
      <c r="CP77" s="262"/>
      <c r="CQ77" s="262"/>
      <c r="CR77" s="262"/>
      <c r="CS77" s="263"/>
    </row>
    <row r="78" spans="1:130" s="6" customFormat="1" ht="26.25" customHeight="1">
      <c r="A78" s="105"/>
      <c r="B78" s="136" t="s">
        <v>93</v>
      </c>
      <c r="C78" s="34"/>
      <c r="D78" s="34">
        <v>144</v>
      </c>
      <c r="E78" s="273"/>
      <c r="F78" s="274"/>
      <c r="G78" s="274"/>
      <c r="H78" s="274"/>
      <c r="I78" s="274"/>
      <c r="J78" s="274"/>
      <c r="K78" s="274"/>
      <c r="L78" s="274"/>
      <c r="M78" s="275"/>
      <c r="N78" s="264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  <c r="CL78" s="265"/>
      <c r="CM78" s="265"/>
      <c r="CN78" s="265"/>
      <c r="CO78" s="265"/>
      <c r="CP78" s="265"/>
      <c r="CQ78" s="265"/>
      <c r="CR78" s="265"/>
      <c r="CS78" s="266"/>
    </row>
    <row r="79" spans="1:130" ht="30" customHeight="1">
      <c r="A79" s="293" t="s">
        <v>176</v>
      </c>
      <c r="B79" s="294"/>
      <c r="C79" s="301" t="s">
        <v>33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109"/>
      <c r="O79" s="109"/>
      <c r="P79" s="25">
        <v>10</v>
      </c>
      <c r="Q79" s="34"/>
      <c r="R79" s="34"/>
      <c r="S79" s="34"/>
      <c r="T79" s="34"/>
      <c r="U79" s="34"/>
      <c r="V79" s="34"/>
      <c r="W79" s="34"/>
      <c r="X79" s="34"/>
      <c r="Y79" s="28"/>
      <c r="Z79" s="70"/>
      <c r="AA79" s="25">
        <v>11</v>
      </c>
      <c r="AB79" s="34"/>
      <c r="AC79" s="34"/>
      <c r="AD79" s="34"/>
      <c r="AE79" s="34"/>
      <c r="AF79" s="34"/>
      <c r="AG79" s="34"/>
      <c r="AH79" s="34"/>
      <c r="AI79" s="34"/>
      <c r="AJ79" s="35"/>
      <c r="AK79" s="36"/>
      <c r="AL79" s="25">
        <v>10</v>
      </c>
      <c r="AM79" s="34"/>
      <c r="AN79" s="34"/>
      <c r="AO79" s="34"/>
      <c r="AP79" s="34"/>
      <c r="AQ79" s="34"/>
      <c r="AR79" s="34"/>
      <c r="AS79" s="34"/>
      <c r="AT79" s="35"/>
      <c r="AU79" s="36"/>
      <c r="AV79" s="25">
        <v>9</v>
      </c>
      <c r="AW79" s="34"/>
      <c r="AX79" s="34"/>
      <c r="AY79" s="34"/>
      <c r="AZ79" s="34"/>
      <c r="BA79" s="34"/>
      <c r="BB79" s="34"/>
      <c r="BC79" s="34"/>
      <c r="BD79" s="41"/>
      <c r="BE79" s="39"/>
      <c r="BF79" s="25">
        <v>8</v>
      </c>
      <c r="BG79" s="34"/>
      <c r="BH79" s="34"/>
      <c r="BI79" s="34"/>
      <c r="BJ79" s="34"/>
      <c r="BK79" s="34"/>
      <c r="BL79" s="34"/>
      <c r="BM79" s="34"/>
      <c r="BN79" s="110"/>
      <c r="BO79" s="111"/>
      <c r="BP79" s="25">
        <v>8</v>
      </c>
      <c r="BQ79" s="34"/>
      <c r="BR79" s="34"/>
      <c r="BS79" s="34"/>
      <c r="BT79" s="34"/>
      <c r="BU79" s="34"/>
      <c r="BV79" s="34"/>
      <c r="BW79" s="34"/>
      <c r="BX79" s="34"/>
      <c r="BY79" s="53"/>
      <c r="BZ79" s="56"/>
      <c r="CA79" s="25">
        <v>8</v>
      </c>
      <c r="CB79" s="34"/>
      <c r="CC79" s="34"/>
      <c r="CD79" s="34"/>
      <c r="CE79" s="34"/>
      <c r="CF79" s="34"/>
      <c r="CG79" s="34"/>
      <c r="CH79" s="34"/>
      <c r="CI79" s="34"/>
      <c r="CJ79" s="110"/>
      <c r="CK79" s="111"/>
      <c r="CL79" s="25">
        <f>CL9+CL26+CL32+CL36+SUM(CL51:CL55)+CL59+CL63+CL67</f>
        <v>0</v>
      </c>
      <c r="CM79" s="34"/>
      <c r="CN79" s="34"/>
      <c r="CO79" s="34"/>
      <c r="CP79" s="34"/>
      <c r="CQ79" s="34"/>
      <c r="CR79" s="34"/>
      <c r="CS79" s="34"/>
      <c r="CT79" s="133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</row>
    <row r="80" spans="1:130" ht="22.15" customHeight="1">
      <c r="A80" s="295"/>
      <c r="B80" s="296"/>
      <c r="C80" s="254" t="s">
        <v>34</v>
      </c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109"/>
      <c r="O80" s="109"/>
      <c r="P80" s="25"/>
      <c r="Q80" s="34"/>
      <c r="R80" s="34"/>
      <c r="S80" s="34"/>
      <c r="T80" s="34"/>
      <c r="U80" s="34"/>
      <c r="V80" s="34"/>
      <c r="W80" s="34"/>
      <c r="X80" s="34"/>
      <c r="Y80" s="28"/>
      <c r="Z80" s="70"/>
      <c r="AA80" s="25"/>
      <c r="AB80" s="34"/>
      <c r="AC80" s="34"/>
      <c r="AD80" s="34"/>
      <c r="AE80" s="34"/>
      <c r="AF80" s="34"/>
      <c r="AG80" s="34"/>
      <c r="AH80" s="34"/>
      <c r="AI80" s="34"/>
      <c r="AJ80" s="35"/>
      <c r="AK80" s="36"/>
      <c r="AL80" s="25"/>
      <c r="AM80" s="34"/>
      <c r="AN80" s="34"/>
      <c r="AO80" s="34"/>
      <c r="AP80" s="34"/>
      <c r="AQ80" s="34"/>
      <c r="AR80" s="34"/>
      <c r="AS80" s="34"/>
      <c r="AT80" s="112"/>
      <c r="AU80" s="109"/>
      <c r="AV80" s="25"/>
      <c r="AW80" s="34"/>
      <c r="AX80" s="34"/>
      <c r="AY80" s="34"/>
      <c r="AZ80" s="34"/>
      <c r="BA80" s="34"/>
      <c r="BB80" s="34"/>
      <c r="BC80" s="34"/>
      <c r="BD80" s="11"/>
      <c r="BE80" s="113"/>
      <c r="BF80" s="25"/>
      <c r="BG80" s="34"/>
      <c r="BH80" s="34"/>
      <c r="BI80" s="34"/>
      <c r="BJ80" s="34"/>
      <c r="BK80" s="34"/>
      <c r="BL80" s="34"/>
      <c r="BM80" s="34"/>
      <c r="BN80" s="11"/>
      <c r="BO80" s="113"/>
      <c r="BP80" s="25">
        <f>BP56+BP60+BP64+BP68</f>
        <v>0</v>
      </c>
      <c r="BQ80" s="34"/>
      <c r="BR80" s="34"/>
      <c r="BS80" s="34"/>
      <c r="BT80" s="34"/>
      <c r="BU80" s="34"/>
      <c r="BV80" s="34"/>
      <c r="BW80" s="34"/>
      <c r="BX80" s="34"/>
      <c r="BY80" s="53"/>
      <c r="BZ80" s="56"/>
      <c r="CA80" s="25">
        <f>CA56+CA60+CA64+CA68</f>
        <v>0</v>
      </c>
      <c r="CB80" s="34"/>
      <c r="CC80" s="34"/>
      <c r="CD80" s="34"/>
      <c r="CE80" s="34"/>
      <c r="CF80" s="34"/>
      <c r="CG80" s="34"/>
      <c r="CH80" s="34"/>
      <c r="CI80" s="34"/>
      <c r="CJ80" s="11"/>
      <c r="CK80" s="113"/>
      <c r="CL80" s="25">
        <f>CL56+CL60+CL64+CL68</f>
        <v>0</v>
      </c>
      <c r="CM80" s="34"/>
      <c r="CN80" s="34"/>
      <c r="CO80" s="34"/>
      <c r="CP80" s="34"/>
      <c r="CQ80" s="34"/>
      <c r="CR80" s="34"/>
      <c r="CS80" s="34"/>
      <c r="CT80" s="133"/>
    </row>
    <row r="81" spans="1:98" ht="22.15" customHeight="1">
      <c r="A81" s="295"/>
      <c r="B81" s="296"/>
      <c r="C81" s="256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109"/>
      <c r="O81" s="109"/>
      <c r="P81" s="25"/>
      <c r="Q81" s="34"/>
      <c r="R81" s="34"/>
      <c r="S81" s="34"/>
      <c r="T81" s="34"/>
      <c r="U81" s="34"/>
      <c r="V81" s="34"/>
      <c r="W81" s="34"/>
      <c r="X81" s="34"/>
      <c r="Y81" s="28"/>
      <c r="Z81" s="70"/>
      <c r="AA81" s="25"/>
      <c r="AB81" s="34"/>
      <c r="AC81" s="34"/>
      <c r="AD81" s="34"/>
      <c r="AE81" s="34"/>
      <c r="AF81" s="34"/>
      <c r="AG81" s="34"/>
      <c r="AH81" s="34"/>
      <c r="AI81" s="34"/>
      <c r="AJ81" s="35"/>
      <c r="AK81" s="36"/>
      <c r="AL81" s="25"/>
      <c r="AM81" s="34"/>
      <c r="AN81" s="34"/>
      <c r="AO81" s="34"/>
      <c r="AP81" s="34"/>
      <c r="AQ81" s="34"/>
      <c r="AR81" s="34"/>
      <c r="AS81" s="34"/>
      <c r="AT81" s="112"/>
      <c r="AU81" s="109"/>
      <c r="AV81" s="25"/>
      <c r="AW81" s="34"/>
      <c r="AX81" s="34"/>
      <c r="AY81" s="34"/>
      <c r="AZ81" s="34"/>
      <c r="BA81" s="34"/>
      <c r="BB81" s="34"/>
      <c r="BC81" s="34"/>
      <c r="BD81" s="11"/>
      <c r="BE81" s="113"/>
      <c r="BF81" s="25"/>
      <c r="BG81" s="34"/>
      <c r="BH81" s="34"/>
      <c r="BI81" s="34"/>
      <c r="BJ81" s="34"/>
      <c r="BK81" s="34"/>
      <c r="BL81" s="34"/>
      <c r="BM81" s="34"/>
      <c r="BN81" s="11"/>
      <c r="BO81" s="113"/>
      <c r="BP81" s="25" t="s">
        <v>57</v>
      </c>
      <c r="BQ81" s="34"/>
      <c r="BR81" s="34"/>
      <c r="BS81" s="34"/>
      <c r="BT81" s="34"/>
      <c r="BU81" s="34"/>
      <c r="BV81" s="34"/>
      <c r="BW81" s="34"/>
      <c r="BX81" s="34"/>
      <c r="BY81" s="53"/>
      <c r="BZ81" s="56"/>
      <c r="CA81" s="25" t="s">
        <v>55</v>
      </c>
      <c r="CB81" s="34"/>
      <c r="CC81" s="34"/>
      <c r="CD81" s="34"/>
      <c r="CE81" s="34"/>
      <c r="CF81" s="34"/>
      <c r="CG81" s="34"/>
      <c r="CH81" s="34"/>
      <c r="CI81" s="34"/>
      <c r="CJ81" s="11"/>
      <c r="CK81" s="113"/>
      <c r="CL81" s="25" t="s">
        <v>165</v>
      </c>
      <c r="CM81" s="34"/>
      <c r="CN81" s="34"/>
      <c r="CO81" s="34"/>
      <c r="CP81" s="34"/>
      <c r="CQ81" s="34"/>
      <c r="CR81" s="34"/>
      <c r="CS81" s="34"/>
      <c r="CT81" s="133"/>
    </row>
    <row r="82" spans="1:98" ht="24.6" customHeight="1">
      <c r="A82" s="295"/>
      <c r="B82" s="296"/>
      <c r="C82" s="254" t="s">
        <v>91</v>
      </c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109"/>
      <c r="O82" s="109"/>
      <c r="P82" s="25"/>
      <c r="Q82" s="34"/>
      <c r="R82" s="34"/>
      <c r="S82" s="34"/>
      <c r="T82" s="34"/>
      <c r="U82" s="34"/>
      <c r="V82" s="34"/>
      <c r="W82" s="34"/>
      <c r="X82" s="34"/>
      <c r="Y82" s="28"/>
      <c r="Z82" s="70"/>
      <c r="AA82" s="25"/>
      <c r="AB82" s="34"/>
      <c r="AC82" s="34"/>
      <c r="AD82" s="34"/>
      <c r="AE82" s="34"/>
      <c r="AF82" s="34"/>
      <c r="AG82" s="34"/>
      <c r="AH82" s="34"/>
      <c r="AI82" s="34"/>
      <c r="AJ82" s="114"/>
      <c r="AK82" s="115"/>
      <c r="AL82" s="25"/>
      <c r="AM82" s="34"/>
      <c r="AN82" s="34"/>
      <c r="AO82" s="34"/>
      <c r="AP82" s="34"/>
      <c r="AQ82" s="34"/>
      <c r="AR82" s="34"/>
      <c r="AS82" s="34"/>
      <c r="AT82" s="114"/>
      <c r="AU82" s="115"/>
      <c r="AV82" s="25"/>
      <c r="AW82" s="34"/>
      <c r="AX82" s="34"/>
      <c r="AY82" s="34"/>
      <c r="AZ82" s="34"/>
      <c r="BA82" s="34"/>
      <c r="BB82" s="34"/>
      <c r="BC82" s="34"/>
      <c r="BD82" s="11"/>
      <c r="BE82" s="113"/>
      <c r="BF82" s="25"/>
      <c r="BG82" s="34"/>
      <c r="BH82" s="34"/>
      <c r="BI82" s="34"/>
      <c r="BJ82" s="34"/>
      <c r="BK82" s="34"/>
      <c r="BL82" s="34"/>
      <c r="BM82" s="34"/>
      <c r="BN82" s="11"/>
      <c r="BO82" s="113"/>
      <c r="BP82" s="25">
        <v>180</v>
      </c>
      <c r="BQ82" s="34"/>
      <c r="BR82" s="34"/>
      <c r="BS82" s="34"/>
      <c r="BT82" s="34"/>
      <c r="BU82" s="34"/>
      <c r="BV82" s="34"/>
      <c r="BW82" s="34"/>
      <c r="BX82" s="34"/>
      <c r="BY82" s="53"/>
      <c r="BZ82" s="56"/>
      <c r="CA82" s="25"/>
      <c r="CB82" s="34"/>
      <c r="CC82" s="34"/>
      <c r="CD82" s="34"/>
      <c r="CE82" s="34"/>
      <c r="CF82" s="34"/>
      <c r="CG82" s="34"/>
      <c r="CH82" s="34"/>
      <c r="CI82" s="34"/>
      <c r="CJ82" s="11"/>
      <c r="CK82" s="113"/>
      <c r="CL82" s="25">
        <f>CL57+CL61+CL65+CL69</f>
        <v>0</v>
      </c>
      <c r="CM82" s="34"/>
      <c r="CN82" s="34"/>
      <c r="CO82" s="34"/>
      <c r="CP82" s="34"/>
      <c r="CQ82" s="34"/>
      <c r="CR82" s="34"/>
      <c r="CS82" s="34"/>
      <c r="CT82" s="133"/>
    </row>
    <row r="83" spans="1:98" ht="24" customHeight="1">
      <c r="A83" s="297"/>
      <c r="B83" s="298"/>
      <c r="C83" s="256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109"/>
      <c r="O83" s="109"/>
      <c r="P83" s="25"/>
      <c r="Q83" s="34"/>
      <c r="R83" s="34"/>
      <c r="S83" s="34"/>
      <c r="T83" s="34"/>
      <c r="U83" s="34"/>
      <c r="V83" s="34"/>
      <c r="W83" s="34"/>
      <c r="X83" s="34"/>
      <c r="Y83" s="28"/>
      <c r="Z83" s="70"/>
      <c r="AA83" s="25"/>
      <c r="AB83" s="34"/>
      <c r="AC83" s="34"/>
      <c r="AD83" s="34"/>
      <c r="AE83" s="34"/>
      <c r="AF83" s="34"/>
      <c r="AG83" s="34"/>
      <c r="AH83" s="34"/>
      <c r="AI83" s="34"/>
      <c r="AJ83" s="114"/>
      <c r="AK83" s="115"/>
      <c r="AL83" s="25"/>
      <c r="AM83" s="34"/>
      <c r="AN83" s="34"/>
      <c r="AO83" s="34"/>
      <c r="AP83" s="34"/>
      <c r="AQ83" s="34"/>
      <c r="AR83" s="34"/>
      <c r="AS83" s="34"/>
      <c r="AT83" s="114"/>
      <c r="AU83" s="115"/>
      <c r="AV83" s="25"/>
      <c r="AW83" s="34"/>
      <c r="AX83" s="34"/>
      <c r="AY83" s="34"/>
      <c r="AZ83" s="34"/>
      <c r="BA83" s="34"/>
      <c r="BB83" s="34"/>
      <c r="BC83" s="34"/>
      <c r="BD83" s="11"/>
      <c r="BE83" s="113"/>
      <c r="BF83" s="25"/>
      <c r="BG83" s="34"/>
      <c r="BH83" s="34"/>
      <c r="BI83" s="34"/>
      <c r="BJ83" s="34"/>
      <c r="BK83" s="34"/>
      <c r="BL83" s="34"/>
      <c r="BM83" s="34"/>
      <c r="BN83" s="11"/>
      <c r="BO83" s="113"/>
      <c r="BP83" s="25" t="s">
        <v>164</v>
      </c>
      <c r="BQ83" s="34"/>
      <c r="BR83" s="34"/>
      <c r="BS83" s="34"/>
      <c r="BT83" s="34"/>
      <c r="BU83" s="34"/>
      <c r="BV83" s="34"/>
      <c r="BW83" s="34"/>
      <c r="BX83" s="34"/>
      <c r="BY83" s="53"/>
      <c r="BZ83" s="56"/>
      <c r="CA83" s="25"/>
      <c r="CB83" s="34"/>
      <c r="CC83" s="34"/>
      <c r="CD83" s="34"/>
      <c r="CE83" s="34"/>
      <c r="CF83" s="34"/>
      <c r="CG83" s="34"/>
      <c r="CH83" s="34"/>
      <c r="CI83" s="34"/>
      <c r="CJ83" s="11"/>
      <c r="CK83" s="113"/>
      <c r="CL83" s="25" t="s">
        <v>166</v>
      </c>
      <c r="CM83" s="34"/>
      <c r="CN83" s="34"/>
      <c r="CO83" s="34"/>
      <c r="CP83" s="34"/>
      <c r="CQ83" s="34"/>
      <c r="CR83" s="34"/>
      <c r="CS83" s="34"/>
      <c r="CT83" s="133"/>
    </row>
    <row r="84" spans="1:98" ht="24.6" customHeight="1">
      <c r="A84" s="293" t="s">
        <v>177</v>
      </c>
      <c r="B84" s="294"/>
      <c r="C84" s="254" t="s">
        <v>134</v>
      </c>
      <c r="D84" s="255"/>
      <c r="E84" s="255"/>
      <c r="F84" s="255"/>
      <c r="G84" s="255"/>
      <c r="H84" s="255"/>
      <c r="I84" s="255"/>
      <c r="J84" s="255"/>
      <c r="K84" s="255"/>
      <c r="L84" s="255"/>
      <c r="M84" s="278"/>
      <c r="N84" s="109"/>
      <c r="O84" s="109"/>
      <c r="P84" s="25"/>
      <c r="Q84" s="34"/>
      <c r="R84" s="34"/>
      <c r="S84" s="34"/>
      <c r="T84" s="34"/>
      <c r="U84" s="34"/>
      <c r="V84" s="34"/>
      <c r="W84" s="34"/>
      <c r="X84" s="34"/>
      <c r="Y84" s="28"/>
      <c r="Z84" s="70"/>
      <c r="AA84" s="25"/>
      <c r="AB84" s="34"/>
      <c r="AC84" s="34"/>
      <c r="AD84" s="34"/>
      <c r="AE84" s="34"/>
      <c r="AF84" s="34"/>
      <c r="AG84" s="34"/>
      <c r="AH84" s="34"/>
      <c r="AI84" s="34"/>
      <c r="AJ84" s="114"/>
      <c r="AK84" s="115"/>
      <c r="AL84" s="25"/>
      <c r="AM84" s="34"/>
      <c r="AN84" s="34"/>
      <c r="AO84" s="34"/>
      <c r="AP84" s="34"/>
      <c r="AQ84" s="34"/>
      <c r="AR84" s="34"/>
      <c r="AS84" s="34"/>
      <c r="AT84" s="114"/>
      <c r="AU84" s="115"/>
      <c r="AV84" s="25"/>
      <c r="AW84" s="34"/>
      <c r="AX84" s="34"/>
      <c r="AY84" s="34"/>
      <c r="AZ84" s="34"/>
      <c r="BA84" s="34"/>
      <c r="BB84" s="34"/>
      <c r="BC84" s="34"/>
      <c r="BD84" s="11"/>
      <c r="BE84" s="113"/>
      <c r="BF84" s="25"/>
      <c r="BG84" s="34"/>
      <c r="BH84" s="34"/>
      <c r="BI84" s="34"/>
      <c r="BJ84" s="34"/>
      <c r="BK84" s="34"/>
      <c r="BL84" s="34"/>
      <c r="BM84" s="34"/>
      <c r="BN84" s="11"/>
      <c r="BO84" s="113"/>
      <c r="BP84" s="25"/>
      <c r="BQ84" s="34"/>
      <c r="BR84" s="34"/>
      <c r="BS84" s="34"/>
      <c r="BT84" s="34"/>
      <c r="BU84" s="34"/>
      <c r="BV84" s="34"/>
      <c r="BW84" s="34"/>
      <c r="BX84" s="34"/>
      <c r="BY84" s="53"/>
      <c r="BZ84" s="56"/>
      <c r="CA84" s="25"/>
      <c r="CB84" s="34"/>
      <c r="CC84" s="34"/>
      <c r="CD84" s="34"/>
      <c r="CE84" s="34"/>
      <c r="CF84" s="34"/>
      <c r="CG84" s="34"/>
      <c r="CH84" s="34"/>
      <c r="CI84" s="34"/>
      <c r="CJ84" s="11"/>
      <c r="CK84" s="113"/>
      <c r="CL84" s="25">
        <v>144</v>
      </c>
      <c r="CM84" s="34"/>
      <c r="CN84" s="34"/>
      <c r="CO84" s="34"/>
      <c r="CP84" s="34"/>
      <c r="CQ84" s="34"/>
      <c r="CR84" s="34"/>
      <c r="CS84" s="34"/>
      <c r="CT84" s="133"/>
    </row>
    <row r="85" spans="1:98" ht="24.6" customHeight="1">
      <c r="A85" s="295"/>
      <c r="B85" s="296"/>
      <c r="C85" s="256"/>
      <c r="D85" s="257"/>
      <c r="E85" s="257"/>
      <c r="F85" s="257"/>
      <c r="G85" s="257"/>
      <c r="H85" s="257"/>
      <c r="I85" s="257"/>
      <c r="J85" s="257"/>
      <c r="K85" s="257"/>
      <c r="L85" s="257"/>
      <c r="M85" s="279"/>
      <c r="N85" s="109"/>
      <c r="O85" s="109"/>
      <c r="P85" s="25"/>
      <c r="Q85" s="34"/>
      <c r="R85" s="34"/>
      <c r="S85" s="34"/>
      <c r="T85" s="34"/>
      <c r="U85" s="34"/>
      <c r="V85" s="34"/>
      <c r="W85" s="34"/>
      <c r="X85" s="34"/>
      <c r="Y85" s="28"/>
      <c r="Z85" s="70"/>
      <c r="AA85" s="25"/>
      <c r="AB85" s="34"/>
      <c r="AC85" s="34"/>
      <c r="AD85" s="34"/>
      <c r="AE85" s="34"/>
      <c r="AF85" s="34"/>
      <c r="AG85" s="34"/>
      <c r="AH85" s="34"/>
      <c r="AI85" s="34"/>
      <c r="AJ85" s="114"/>
      <c r="AK85" s="115"/>
      <c r="AL85" s="25"/>
      <c r="AM85" s="34"/>
      <c r="AN85" s="34"/>
      <c r="AO85" s="34"/>
      <c r="AP85" s="34"/>
      <c r="AQ85" s="34"/>
      <c r="AR85" s="34"/>
      <c r="AS85" s="34"/>
      <c r="AT85" s="114"/>
      <c r="AU85" s="115"/>
      <c r="AV85" s="25"/>
      <c r="AW85" s="34"/>
      <c r="AX85" s="34"/>
      <c r="AY85" s="34"/>
      <c r="AZ85" s="34"/>
      <c r="BA85" s="34"/>
      <c r="BB85" s="34"/>
      <c r="BC85" s="34"/>
      <c r="BD85" s="11"/>
      <c r="BE85" s="113"/>
      <c r="BF85" s="25"/>
      <c r="BG85" s="34"/>
      <c r="BH85" s="34"/>
      <c r="BI85" s="34"/>
      <c r="BJ85" s="34"/>
      <c r="BK85" s="34"/>
      <c r="BL85" s="34"/>
      <c r="BM85" s="34"/>
      <c r="BN85" s="11"/>
      <c r="BO85" s="113"/>
      <c r="BP85" s="25"/>
      <c r="BQ85" s="34"/>
      <c r="BR85" s="34"/>
      <c r="BS85" s="34"/>
      <c r="BT85" s="34"/>
      <c r="BU85" s="34"/>
      <c r="BV85" s="34"/>
      <c r="BW85" s="34"/>
      <c r="BX85" s="34"/>
      <c r="BY85" s="53"/>
      <c r="BZ85" s="56"/>
      <c r="CA85" s="25"/>
      <c r="CB85" s="34"/>
      <c r="CC85" s="34"/>
      <c r="CD85" s="34"/>
      <c r="CE85" s="34"/>
      <c r="CF85" s="34"/>
      <c r="CG85" s="34"/>
      <c r="CH85" s="34"/>
      <c r="CI85" s="34"/>
      <c r="CJ85" s="11"/>
      <c r="CK85" s="113"/>
      <c r="CL85" s="25" t="s">
        <v>89</v>
      </c>
      <c r="CM85" s="34"/>
      <c r="CN85" s="34"/>
      <c r="CO85" s="34"/>
      <c r="CP85" s="34"/>
      <c r="CQ85" s="34"/>
      <c r="CR85" s="34"/>
      <c r="CS85" s="34"/>
      <c r="CT85" s="133"/>
    </row>
    <row r="86" spans="1:98" ht="43.9" customHeight="1">
      <c r="A86" s="295"/>
      <c r="B86" s="296"/>
      <c r="C86" s="250" t="s">
        <v>35</v>
      </c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36"/>
      <c r="O86" s="36"/>
      <c r="P86" s="25">
        <v>0</v>
      </c>
      <c r="Q86" s="28"/>
      <c r="R86" s="28"/>
      <c r="S86" s="28"/>
      <c r="T86" s="28"/>
      <c r="U86" s="28"/>
      <c r="V86" s="28"/>
      <c r="W86" s="28"/>
      <c r="X86" s="28"/>
      <c r="Y86" s="32"/>
      <c r="Z86" s="29"/>
      <c r="AA86" s="33">
        <v>3</v>
      </c>
      <c r="AB86" s="34"/>
      <c r="AC86" s="116"/>
      <c r="AD86" s="116"/>
      <c r="AE86" s="116"/>
      <c r="AF86" s="35"/>
      <c r="AG86" s="35"/>
      <c r="AH86" s="35"/>
      <c r="AI86" s="32"/>
      <c r="AJ86" s="11"/>
      <c r="AK86" s="113"/>
      <c r="AL86" s="88">
        <v>2</v>
      </c>
      <c r="AM86" s="94"/>
      <c r="AN86" s="35"/>
      <c r="AO86" s="35"/>
      <c r="AP86" s="35"/>
      <c r="AQ86" s="35"/>
      <c r="AR86" s="35"/>
      <c r="AS86" s="28"/>
      <c r="AT86" s="41"/>
      <c r="AU86" s="39"/>
      <c r="AV86" s="88">
        <v>2</v>
      </c>
      <c r="AW86" s="94"/>
      <c r="AX86" s="35"/>
      <c r="AY86" s="35"/>
      <c r="AZ86" s="35"/>
      <c r="BA86" s="35"/>
      <c r="BB86" s="35"/>
      <c r="BC86" s="34"/>
      <c r="BD86" s="11"/>
      <c r="BE86" s="113"/>
      <c r="BF86" s="88">
        <v>2</v>
      </c>
      <c r="BG86" s="34"/>
      <c r="BH86" s="41"/>
      <c r="BI86" s="41"/>
      <c r="BJ86" s="41"/>
      <c r="BK86" s="41"/>
      <c r="BL86" s="41"/>
      <c r="BM86" s="32"/>
      <c r="BN86" s="41"/>
      <c r="BO86" s="39"/>
      <c r="BP86" s="25">
        <v>2</v>
      </c>
      <c r="BQ86" s="94"/>
      <c r="BR86" s="35"/>
      <c r="BS86" s="35"/>
      <c r="BT86" s="35"/>
      <c r="BU86" s="35"/>
      <c r="BV86" s="35"/>
      <c r="BW86" s="35"/>
      <c r="BX86" s="32"/>
      <c r="BY86" s="41"/>
      <c r="BZ86" s="39"/>
      <c r="CA86" s="88"/>
      <c r="CB86" s="94"/>
      <c r="CC86" s="34"/>
      <c r="CD86" s="41"/>
      <c r="CE86" s="41"/>
      <c r="CF86" s="41"/>
      <c r="CG86" s="41"/>
      <c r="CH86" s="41"/>
      <c r="CI86" s="32"/>
      <c r="CJ86" s="41"/>
      <c r="CK86" s="39"/>
      <c r="CL86" s="25">
        <v>3</v>
      </c>
      <c r="CM86" s="94"/>
      <c r="CN86" s="35"/>
      <c r="CO86" s="35"/>
      <c r="CP86" s="35"/>
      <c r="CQ86" s="35"/>
      <c r="CR86" s="35"/>
      <c r="CS86" s="41"/>
      <c r="CT86" s="134"/>
    </row>
    <row r="87" spans="1:98" ht="35.25" customHeight="1">
      <c r="A87" s="295"/>
      <c r="B87" s="296"/>
      <c r="C87" s="250" t="s">
        <v>52</v>
      </c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91"/>
      <c r="O87" s="91"/>
      <c r="P87" s="25">
        <v>4</v>
      </c>
      <c r="Q87" s="28"/>
      <c r="R87" s="28"/>
      <c r="S87" s="28"/>
      <c r="T87" s="28"/>
      <c r="U87" s="28"/>
      <c r="V87" s="28"/>
      <c r="W87" s="28"/>
      <c r="X87" s="28"/>
      <c r="Y87" s="32"/>
      <c r="Z87" s="29"/>
      <c r="AA87" s="33">
        <v>7</v>
      </c>
      <c r="AB87" s="34"/>
      <c r="AC87" s="116"/>
      <c r="AD87" s="116"/>
      <c r="AE87" s="116"/>
      <c r="AF87" s="117"/>
      <c r="AG87" s="117"/>
      <c r="AH87" s="117"/>
      <c r="AI87" s="110"/>
      <c r="AJ87" s="41"/>
      <c r="AK87" s="39"/>
      <c r="AL87" s="25">
        <v>4</v>
      </c>
      <c r="AM87" s="118"/>
      <c r="AN87" s="117"/>
      <c r="AO87" s="117"/>
      <c r="AP87" s="117"/>
      <c r="AQ87" s="117"/>
      <c r="AR87" s="117"/>
      <c r="AS87" s="117"/>
      <c r="AT87" s="41"/>
      <c r="AU87" s="39"/>
      <c r="AV87" s="25">
        <v>6</v>
      </c>
      <c r="AW87" s="118"/>
      <c r="AX87" s="110"/>
      <c r="AY87" s="110"/>
      <c r="AZ87" s="110"/>
      <c r="BA87" s="110"/>
      <c r="BB87" s="110"/>
      <c r="BC87" s="110"/>
      <c r="BD87" s="41"/>
      <c r="BE87" s="39"/>
      <c r="BF87" s="25">
        <v>3</v>
      </c>
      <c r="BG87" s="118"/>
      <c r="BH87" s="110"/>
      <c r="BI87" s="110"/>
      <c r="BJ87" s="110"/>
      <c r="BK87" s="110"/>
      <c r="BL87" s="110"/>
      <c r="BM87" s="110"/>
      <c r="BN87" s="41"/>
      <c r="BO87" s="39"/>
      <c r="BP87" s="25">
        <v>6</v>
      </c>
      <c r="BQ87" s="118"/>
      <c r="BR87" s="117"/>
      <c r="BS87" s="117"/>
      <c r="BT87" s="117"/>
      <c r="BU87" s="117"/>
      <c r="BV87" s="117"/>
      <c r="BW87" s="117"/>
      <c r="BX87" s="110"/>
      <c r="BY87" s="41"/>
      <c r="BZ87" s="39"/>
      <c r="CA87" s="25">
        <v>6</v>
      </c>
      <c r="CB87" s="118"/>
      <c r="CC87" s="118"/>
      <c r="CD87" s="110"/>
      <c r="CE87" s="110"/>
      <c r="CF87" s="110"/>
      <c r="CG87" s="110"/>
      <c r="CH87" s="110"/>
      <c r="CI87" s="110"/>
      <c r="CJ87" s="41"/>
      <c r="CK87" s="39"/>
      <c r="CL87" s="25">
        <v>4</v>
      </c>
      <c r="CM87" s="118"/>
      <c r="CN87" s="117"/>
      <c r="CO87" s="117"/>
      <c r="CP87" s="117"/>
      <c r="CQ87" s="117"/>
      <c r="CR87" s="117"/>
      <c r="CS87" s="110"/>
      <c r="CT87" s="134"/>
    </row>
    <row r="88" spans="1:98" ht="25.15" customHeight="1" thickBot="1">
      <c r="A88" s="297"/>
      <c r="B88" s="298"/>
      <c r="C88" s="252" t="s">
        <v>22</v>
      </c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119"/>
      <c r="O88" s="119"/>
      <c r="P88" s="120">
        <v>0</v>
      </c>
      <c r="Q88" s="121"/>
      <c r="R88" s="121"/>
      <c r="S88" s="121"/>
      <c r="T88" s="121"/>
      <c r="U88" s="121"/>
      <c r="V88" s="121"/>
      <c r="W88" s="121"/>
      <c r="X88" s="121"/>
      <c r="Y88" s="122"/>
      <c r="Z88" s="123"/>
      <c r="AA88" s="124">
        <v>0</v>
      </c>
      <c r="AB88" s="125"/>
      <c r="AC88" s="126"/>
      <c r="AD88" s="126"/>
      <c r="AE88" s="126"/>
      <c r="AF88" s="127"/>
      <c r="AG88" s="127"/>
      <c r="AH88" s="127"/>
      <c r="AI88" s="128"/>
      <c r="AJ88" s="128"/>
      <c r="AK88" s="129"/>
      <c r="AL88" s="120"/>
      <c r="AM88" s="130"/>
      <c r="AN88" s="127"/>
      <c r="AO88" s="127"/>
      <c r="AP88" s="127"/>
      <c r="AQ88" s="127"/>
      <c r="AR88" s="127"/>
      <c r="AS88" s="127"/>
      <c r="AT88" s="128"/>
      <c r="AU88" s="131"/>
      <c r="AV88" s="120"/>
      <c r="AW88" s="125"/>
      <c r="AX88" s="132"/>
      <c r="AY88" s="132"/>
      <c r="AZ88" s="132"/>
      <c r="BA88" s="132"/>
      <c r="BB88" s="132"/>
      <c r="BC88" s="132"/>
      <c r="BD88" s="132"/>
      <c r="BE88" s="129"/>
      <c r="BF88" s="120"/>
      <c r="BG88" s="130"/>
      <c r="BH88" s="128"/>
      <c r="BI88" s="128"/>
      <c r="BJ88" s="128"/>
      <c r="BK88" s="128"/>
      <c r="BL88" s="128"/>
      <c r="BM88" s="128"/>
      <c r="BN88" s="128"/>
      <c r="BO88" s="131"/>
      <c r="BP88" s="120"/>
      <c r="BQ88" s="130"/>
      <c r="BR88" s="127"/>
      <c r="BS88" s="127"/>
      <c r="BT88" s="127"/>
      <c r="BU88" s="127"/>
      <c r="BV88" s="127"/>
      <c r="BW88" s="127"/>
      <c r="BX88" s="128"/>
      <c r="BY88" s="128"/>
      <c r="BZ88" s="131"/>
      <c r="CA88" s="120"/>
      <c r="CB88" s="130"/>
      <c r="CC88" s="130"/>
      <c r="CD88" s="128"/>
      <c r="CE88" s="128"/>
      <c r="CF88" s="128"/>
      <c r="CG88" s="128"/>
      <c r="CH88" s="128"/>
      <c r="CI88" s="128"/>
      <c r="CJ88" s="128"/>
      <c r="CK88" s="131"/>
      <c r="CL88" s="120"/>
      <c r="CM88" s="130"/>
      <c r="CN88" s="127"/>
      <c r="CO88" s="127"/>
      <c r="CP88" s="127"/>
      <c r="CQ88" s="127"/>
      <c r="CR88" s="127"/>
      <c r="CS88" s="128"/>
      <c r="CT88" s="135"/>
    </row>
    <row r="89" spans="1:98">
      <c r="C89" s="7"/>
    </row>
    <row r="90" spans="1:98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9"/>
      <c r="P90" s="8"/>
      <c r="Q90" s="8"/>
      <c r="R90" s="8"/>
      <c r="S90" s="8"/>
      <c r="T90" s="8"/>
      <c r="U90" s="8"/>
      <c r="V90" s="8"/>
      <c r="Z90" s="9"/>
      <c r="AK90" s="9"/>
      <c r="AU90" s="9"/>
      <c r="BE90" s="9"/>
      <c r="BO90" s="9"/>
      <c r="BZ90" s="1"/>
      <c r="CK90" s="1"/>
    </row>
    <row r="91" spans="1:98">
      <c r="O91" s="10"/>
      <c r="Z91" s="10"/>
      <c r="AK91" s="10"/>
      <c r="AU91" s="10"/>
      <c r="BE91" s="10"/>
      <c r="BO91" s="10"/>
      <c r="BZ91" s="2"/>
      <c r="CK91" s="2"/>
    </row>
    <row r="92" spans="1:98">
      <c r="O92" s="10"/>
      <c r="Z92" s="10"/>
      <c r="AK92" s="10"/>
      <c r="AU92" s="10"/>
      <c r="BE92" s="10"/>
      <c r="BO92" s="10"/>
      <c r="BZ92" s="10"/>
      <c r="CK92" s="10"/>
    </row>
  </sheetData>
  <mergeCells count="113">
    <mergeCell ref="A84:B88"/>
    <mergeCell ref="CI56:CI57"/>
    <mergeCell ref="A79:B83"/>
    <mergeCell ref="C79:M79"/>
    <mergeCell ref="AJ4:BC4"/>
    <mergeCell ref="G5:M5"/>
    <mergeCell ref="G6:G8"/>
    <mergeCell ref="A71:A72"/>
    <mergeCell ref="C86:M86"/>
    <mergeCell ref="B71:B72"/>
    <mergeCell ref="N6:N8"/>
    <mergeCell ref="C71:C72"/>
    <mergeCell ref="C80:M81"/>
    <mergeCell ref="P7:U7"/>
    <mergeCell ref="O6:O8"/>
    <mergeCell ref="I6:I8"/>
    <mergeCell ref="AT5:BA5"/>
    <mergeCell ref="A3:A8"/>
    <mergeCell ref="B3:B8"/>
    <mergeCell ref="D4:D8"/>
    <mergeCell ref="E4:E8"/>
    <mergeCell ref="F4:M4"/>
    <mergeCell ref="AR6:AR8"/>
    <mergeCell ref="BD4:BX4"/>
    <mergeCell ref="CJ5:CQ5"/>
    <mergeCell ref="W5:X5"/>
    <mergeCell ref="X6:X8"/>
    <mergeCell ref="AH5:AI5"/>
    <mergeCell ref="K6:K8"/>
    <mergeCell ref="N3:CS3"/>
    <mergeCell ref="C4:C8"/>
    <mergeCell ref="H6:H8"/>
    <mergeCell ref="C3:M3"/>
    <mergeCell ref="CR5:CS5"/>
    <mergeCell ref="F5:F8"/>
    <mergeCell ref="J6:J8"/>
    <mergeCell ref="AI6:AI8"/>
    <mergeCell ref="L6:L8"/>
    <mergeCell ref="W6:W8"/>
    <mergeCell ref="BL6:BL8"/>
    <mergeCell ref="BM6:BM8"/>
    <mergeCell ref="CH5:CI5"/>
    <mergeCell ref="CL7:CP7"/>
    <mergeCell ref="BY6:BY8"/>
    <mergeCell ref="BN5:BV5"/>
    <mergeCell ref="BN6:BN8"/>
    <mergeCell ref="BD5:BK5"/>
    <mergeCell ref="C87:M87"/>
    <mergeCell ref="C88:M88"/>
    <mergeCell ref="C82:M83"/>
    <mergeCell ref="N75:CS78"/>
    <mergeCell ref="E75:M78"/>
    <mergeCell ref="V6:V8"/>
    <mergeCell ref="CQ6:CQ8"/>
    <mergeCell ref="AH6:AH8"/>
    <mergeCell ref="CL6:CP6"/>
    <mergeCell ref="CA6:CF6"/>
    <mergeCell ref="CG6:CG8"/>
    <mergeCell ref="BX68:BX69"/>
    <mergeCell ref="C84:M85"/>
    <mergeCell ref="CS64:CS65"/>
    <mergeCell ref="CS60:CS61"/>
    <mergeCell ref="BP6:BU6"/>
    <mergeCell ref="M6:M8"/>
    <mergeCell ref="P6:U6"/>
    <mergeCell ref="A1:CS1"/>
    <mergeCell ref="Z6:Z8"/>
    <mergeCell ref="AK6:AK8"/>
    <mergeCell ref="AU6:AU8"/>
    <mergeCell ref="BE6:BE8"/>
    <mergeCell ref="BO6:BO8"/>
    <mergeCell ref="BZ6:BZ8"/>
    <mergeCell ref="CK6:CK8"/>
    <mergeCell ref="AV7:AZ7"/>
    <mergeCell ref="BD6:BD8"/>
    <mergeCell ref="AA6:AF6"/>
    <mergeCell ref="AG6:AG8"/>
    <mergeCell ref="AA7:AF7"/>
    <mergeCell ref="AT6:AT8"/>
    <mergeCell ref="AV6:AZ6"/>
    <mergeCell ref="BA6:BA8"/>
    <mergeCell ref="BW6:BW8"/>
    <mergeCell ref="BL5:BM5"/>
    <mergeCell ref="CA7:CF7"/>
    <mergeCell ref="AL7:AP7"/>
    <mergeCell ref="BB6:BB8"/>
    <mergeCell ref="BC6:BC8"/>
    <mergeCell ref="CJ6:CJ8"/>
    <mergeCell ref="AS6:AS8"/>
    <mergeCell ref="A2:CS2"/>
    <mergeCell ref="CS6:CS8"/>
    <mergeCell ref="CH6:CH8"/>
    <mergeCell ref="CI6:CI8"/>
    <mergeCell ref="CR6:CR8"/>
    <mergeCell ref="BX6:BX8"/>
    <mergeCell ref="AR5:AS5"/>
    <mergeCell ref="BW5:BX5"/>
    <mergeCell ref="BF6:BJ6"/>
    <mergeCell ref="BK6:BK8"/>
    <mergeCell ref="BF7:BJ7"/>
    <mergeCell ref="Y6:Y8"/>
    <mergeCell ref="AJ5:AQ5"/>
    <mergeCell ref="AJ6:AJ8"/>
    <mergeCell ref="BP7:BU7"/>
    <mergeCell ref="AL6:AP6"/>
    <mergeCell ref="AQ6:AQ8"/>
    <mergeCell ref="BY4:CS4"/>
    <mergeCell ref="BV6:BV8"/>
    <mergeCell ref="N4:AI4"/>
    <mergeCell ref="Y5:AG5"/>
    <mergeCell ref="N5:V5"/>
    <mergeCell ref="BB5:BC5"/>
    <mergeCell ref="BY5:CG5"/>
  </mergeCells>
  <pageMargins left="0.27559055118110237" right="0.27559055118110237" top="0.31496062992125984" bottom="0.31496062992125984" header="0.51181102362204722" footer="0.51181102362204722"/>
  <pageSetup paperSize="9" scale="26" firstPageNumber="0" orientation="landscape" horizontalDpi="300" verticalDpi="300" r:id="rId1"/>
  <colBreaks count="1" manualBreakCount="1"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УП 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Романова</dc:creator>
  <cp:lastModifiedBy>Admin</cp:lastModifiedBy>
  <cp:revision>0</cp:revision>
  <cp:lastPrinted>2022-06-03T04:27:20Z</cp:lastPrinted>
  <dcterms:created xsi:type="dcterms:W3CDTF">2006-09-28T05:33:49Z</dcterms:created>
  <dcterms:modified xsi:type="dcterms:W3CDTF">2022-06-22T05:31:08Z</dcterms:modified>
</cp:coreProperties>
</file>